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115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<sst xmlns="http://schemas.openxmlformats.org/spreadsheetml/2006/main" count="339" uniqueCount="177">
  <si>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</si>
  <si>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</si>
  <si>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</si>
  <si>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</si>
  <si>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</si>
  <si>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</si>
  <si>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</si>
  <si>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</si>
  <si>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</si>
  <si>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</si>
  <si>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</si>
  <si>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</si>
  <si>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</si>
  <si>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</si>
  <si>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</si>
  <si>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</si>
  <si>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</si>
  <si>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</si>
  <si>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</si>
  <si>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</si>
  <si>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</si>
  <si>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</si>
  <si>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</si>
  <si>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</si>
  <si>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</si>
  <si>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</si>
  <si>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</si>
  <si>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</si>
  <si>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</si>
  <si>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</si>
  <si>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</si>
  <si>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</si>
  <si>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</si>
  <si>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</si>
  <si>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</si>
  <si>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</si>
  <si>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</si>
  <si>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</si>
  <si>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</si>
  <si>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</si>
  <si>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</si>
  <si>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</si>
  <si>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</si>
  <si>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</si>
  <si>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</si>
  <si>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</si>
  <si>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</si>
  <si>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</si>
  <si>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</si>
  <si>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</si>
  <si>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</si>
  <si>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</si>
  <si>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</si>
  <si>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</si>
  <si>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</si>
  <si>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</si>
  <si>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</si>
  <si>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</si>
  <si>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</si>
  <si>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</si>
  <si>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</si>
  <si>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</si>
  <si>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</si>
  <si>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</si>
  <si>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</si>
  <si>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</si>
  <si>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</si>
  <si>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</si>
  <si>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</si>
  <si>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</si>
  <si>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</si>
  <si>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</si>
  <si>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</si>
  <si>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</si>
  <si>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</si>
  <si>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</si>
  <si>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</si>
  <si>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</si>
  <si>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</si>
  <si>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</si>
  <si>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</si>
  <si>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</si>
  <si>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</si>
  <si>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</si>
  <si>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</si>
  <si>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</si>
  <si>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</si>
  <si>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</si>
  <si>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</si>
  <si>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</si>
  <si>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</si>
  <si>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</si>
  <si>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</si>
  <si>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</si>
  <si>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</si>
  <si>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</si>
  <si>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</si>
  <si>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</si>
  <si>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</si>
  <si>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</si>
  <si>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</si>
  <si>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</si>
  <si>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</si>
  <si>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</si>
  <si>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</si>
  <si>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</si>
  <si>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</si>
  <si>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</si>
  <si>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</si>
  <si>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</si>
  <si>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</si>
  <si>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</si>
  <si>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</si>
  <si>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</si>
  <si>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</si>
  <si>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</si>
  <si>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</si>
  <si>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</si>
  <si>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</si>
  <si>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</si>
  <si>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</si>
  <si>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</si>
  <si>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</si>
  <si>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</si>
  <si>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</si>
  <si>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</si>
  <si>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</si>
  <si>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</si>
  <si>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</si>
  <si>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</si>
  <si>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</si>
  <si>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</si>
  <si>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</si>
  <si>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</si>
  <si>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</si>
  <si>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</si>
  <si>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</si>
  <si>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</si>
  <si>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</si>
  <si>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</si>
  <si>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</si>
  <si>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</si>
  <si>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</si>
  <si>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</si>
  <si>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</si>
  <si>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</si>
  <si>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</si>
  <si>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</si>
  <si>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</si>
  <si>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</si>
  <si>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</si>
  <si>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</si>
  <si>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</si>
  <si>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</si>
  <si>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</si>
  <si>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</si>
  <si>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</si>
  <si>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</si>
  <si>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</si>
  <si>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</si>
  <si>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</si>
  <si>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</si>
  <si>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</si>
  <si>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</si>
  <si>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</si>
  <si>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</si>
  <si>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</si>
  <si>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</si>
  <si>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 xml:space="preserve">UKRAYNA </t>
  </si>
  <si>
    <t>BELÇİKA</t>
  </si>
  <si>
    <t>LİBYA</t>
  </si>
  <si>
    <t>EKİM 2012 İHRACAT RAKAMLARI</t>
  </si>
  <si>
    <t>OCAK-EKİM</t>
  </si>
  <si>
    <t>EKİM 2012 İHRACAT RAKAMLARI - TL</t>
  </si>
  <si>
    <t>EKİM (2012/2011)</t>
  </si>
  <si>
    <t>CEZAYİR</t>
  </si>
  <si>
    <t>İSRAİL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</si>
</sst>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8667899.301</c:v>
                </c:pt>
                <c:pt idx="1">
                  <c:v>9282359.402</c:v>
                </c:pt>
                <c:pt idx="2">
                  <c:v>10559823.611</c:v>
                </c:pt>
                <c:pt idx="3">
                  <c:v>9512112.436</c:v>
                </c:pt>
                <c:pt idx="4">
                  <c:v>9834958.141</c:v>
                </c:pt>
                <c:pt idx="5">
                  <c:v>9849842.816</c:v>
                </c:pt>
                <c:pt idx="6">
                  <c:v>9008633.497</c:v>
                </c:pt>
                <c:pt idx="7">
                  <c:v>8808872.721</c:v>
                </c:pt>
                <c:pt idx="8">
                  <c:v>9352233.422</c:v>
                </c:pt>
                <c:pt idx="9">
                  <c:v>9740662.672</c:v>
                </c:pt>
              </c:numCache>
            </c:numRef>
          </c:val>
          <c:smooth val="0"/>
        </c:ser>
        <c:marker val="1"/>
        <c:axId val="45229255"/>
        <c:axId val="4410112"/>
      </c:lineChart>
      <c:catAx>
        <c:axId val="4522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0112"/>
        <c:crosses val="autoZero"/>
        <c:auto val="1"/>
        <c:lblOffset val="100"/>
        <c:tickLblSkip val="1"/>
        <c:noMultiLvlLbl val="0"/>
      </c:catAx>
      <c:valAx>
        <c:axId val="441011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292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86777.257</c:v>
                </c:pt>
                <c:pt idx="6">
                  <c:v>76251.142</c:v>
                </c:pt>
                <c:pt idx="7">
                  <c:v>86315.62</c:v>
                </c:pt>
                <c:pt idx="8">
                  <c:v>163493.945</c:v>
                </c:pt>
                <c:pt idx="9">
                  <c:v>176690.554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51063121"/>
        <c:axId val="56914906"/>
      </c:lineChart>
      <c:catAx>
        <c:axId val="51063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14906"/>
        <c:crosses val="autoZero"/>
        <c:auto val="1"/>
        <c:lblOffset val="100"/>
        <c:tickLblSkip val="1"/>
        <c:noMultiLvlLbl val="0"/>
      </c:catAx>
      <c:valAx>
        <c:axId val="56914906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631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143414.454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129543.509</c:v>
                </c:pt>
                <c:pt idx="6">
                  <c:v>153067.154</c:v>
                </c:pt>
                <c:pt idx="7">
                  <c:v>108554.412</c:v>
                </c:pt>
                <c:pt idx="8">
                  <c:v>191268.411</c:v>
                </c:pt>
                <c:pt idx="9">
                  <c:v>201854.109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42472107"/>
        <c:axId val="46704644"/>
      </c:lineChart>
      <c:catAx>
        <c:axId val="42472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04644"/>
        <c:crosses val="autoZero"/>
        <c:auto val="1"/>
        <c:lblOffset val="100"/>
        <c:tickLblSkip val="1"/>
        <c:noMultiLvlLbl val="0"/>
      </c:catAx>
      <c:valAx>
        <c:axId val="467046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721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19213.572</c:v>
                </c:pt>
                <c:pt idx="3">
                  <c:v>15905.276</c:v>
                </c:pt>
                <c:pt idx="4">
                  <c:v>15582.419</c:v>
                </c:pt>
                <c:pt idx="5">
                  <c:v>15470.759</c:v>
                </c:pt>
                <c:pt idx="6">
                  <c:v>14310.641</c:v>
                </c:pt>
                <c:pt idx="7">
                  <c:v>11527.932</c:v>
                </c:pt>
                <c:pt idx="8">
                  <c:v>17013.476</c:v>
                </c:pt>
                <c:pt idx="9">
                  <c:v>15835.442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17688613"/>
        <c:axId val="24979790"/>
      </c:lineChart>
      <c:catAx>
        <c:axId val="1768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79790"/>
        <c:crosses val="autoZero"/>
        <c:auto val="1"/>
        <c:lblOffset val="100"/>
        <c:tickLblSkip val="1"/>
        <c:noMultiLvlLbl val="0"/>
      </c:catAx>
      <c:valAx>
        <c:axId val="24979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886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  <c:pt idx="7">
                  <c:v>50733.23</c:v>
                </c:pt>
                <c:pt idx="8">
                  <c:v>50528.899</c:v>
                </c:pt>
                <c:pt idx="9">
                  <c:v>52862.101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23491519"/>
        <c:axId val="10097080"/>
      </c:lineChart>
      <c:catAx>
        <c:axId val="23491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97080"/>
        <c:crosses val="autoZero"/>
        <c:auto val="1"/>
        <c:lblOffset val="100"/>
        <c:tickLblSkip val="1"/>
        <c:noMultiLvlLbl val="0"/>
      </c:catAx>
      <c:valAx>
        <c:axId val="10097080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915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10413.361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4586.666</c:v>
                </c:pt>
                <c:pt idx="8">
                  <c:v>6216.154</c:v>
                </c:pt>
                <c:pt idx="9">
                  <c:v>5072.352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23764857"/>
        <c:axId val="12557122"/>
      </c:lineChart>
      <c:catAx>
        <c:axId val="23764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2557122"/>
        <c:crosses val="autoZero"/>
        <c:auto val="1"/>
        <c:lblOffset val="100"/>
        <c:tickLblSkip val="1"/>
        <c:noMultiLvlLbl val="0"/>
      </c:catAx>
      <c:valAx>
        <c:axId val="12557122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764857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147496.635</c:v>
                </c:pt>
                <c:pt idx="1">
                  <c:v>110692.158</c:v>
                </c:pt>
                <c:pt idx="2">
                  <c:v>146892.81</c:v>
                </c:pt>
                <c:pt idx="3">
                  <c:v>114539.135</c:v>
                </c:pt>
                <c:pt idx="4">
                  <c:v>128538.175</c:v>
                </c:pt>
                <c:pt idx="5">
                  <c:v>131457.356</c:v>
                </c:pt>
                <c:pt idx="6">
                  <c:v>127720.963</c:v>
                </c:pt>
                <c:pt idx="7">
                  <c:v>130683.036</c:v>
                </c:pt>
                <c:pt idx="8">
                  <c:v>147888.371</c:v>
                </c:pt>
                <c:pt idx="9">
                  <c:v>141728.882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45905235"/>
        <c:axId val="10493932"/>
      </c:lineChart>
      <c:catAx>
        <c:axId val="45905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493932"/>
        <c:crosses val="autoZero"/>
        <c:auto val="1"/>
        <c:lblOffset val="100"/>
        <c:tickLblSkip val="1"/>
        <c:noMultiLvlLbl val="0"/>
      </c:catAx>
      <c:valAx>
        <c:axId val="1049393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905235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266074.818</c:v>
                </c:pt>
                <c:pt idx="1">
                  <c:v>294474.611</c:v>
                </c:pt>
                <c:pt idx="2">
                  <c:v>330407.687</c:v>
                </c:pt>
                <c:pt idx="3">
                  <c:v>306699.494</c:v>
                </c:pt>
                <c:pt idx="4">
                  <c:v>329596.817</c:v>
                </c:pt>
                <c:pt idx="5">
                  <c:v>328438.566</c:v>
                </c:pt>
                <c:pt idx="6">
                  <c:v>322068.122</c:v>
                </c:pt>
                <c:pt idx="7">
                  <c:v>315495.35</c:v>
                </c:pt>
                <c:pt idx="8">
                  <c:v>326353.373</c:v>
                </c:pt>
                <c:pt idx="9">
                  <c:v>324056.733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27336525"/>
        <c:axId val="44702134"/>
      </c:lineChart>
      <c:catAx>
        <c:axId val="27336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702134"/>
        <c:crosses val="autoZero"/>
        <c:auto val="1"/>
        <c:lblOffset val="100"/>
        <c:tickLblSkip val="1"/>
        <c:noMultiLvlLbl val="0"/>
      </c:catAx>
      <c:valAx>
        <c:axId val="44702134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3365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585571.165</c:v>
                </c:pt>
                <c:pt idx="1">
                  <c:v>635095.94</c:v>
                </c:pt>
                <c:pt idx="2">
                  <c:v>722705.673</c:v>
                </c:pt>
                <c:pt idx="3">
                  <c:v>646293.642</c:v>
                </c:pt>
                <c:pt idx="4">
                  <c:v>681675.202</c:v>
                </c:pt>
                <c:pt idx="5">
                  <c:v>637170.411</c:v>
                </c:pt>
                <c:pt idx="6">
                  <c:v>583067.901</c:v>
                </c:pt>
                <c:pt idx="7">
                  <c:v>616740.018</c:v>
                </c:pt>
                <c:pt idx="8">
                  <c:v>695430.88</c:v>
                </c:pt>
                <c:pt idx="9">
                  <c:v>664826.204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66774887"/>
        <c:axId val="64103072"/>
      </c:lineChart>
      <c:catAx>
        <c:axId val="6677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03072"/>
        <c:crosses val="autoZero"/>
        <c:auto val="1"/>
        <c:lblOffset val="100"/>
        <c:tickLblSkip val="1"/>
        <c:noMultiLvlLbl val="0"/>
      </c:catAx>
      <c:valAx>
        <c:axId val="64103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7488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89821.162</c:v>
                </c:pt>
                <c:pt idx="1">
                  <c:v>103600.504</c:v>
                </c:pt>
                <c:pt idx="2">
                  <c:v>150252.808</c:v>
                </c:pt>
                <c:pt idx="3">
                  <c:v>122757.901</c:v>
                </c:pt>
                <c:pt idx="4">
                  <c:v>128241.997</c:v>
                </c:pt>
                <c:pt idx="5">
                  <c:v>139876.349</c:v>
                </c:pt>
                <c:pt idx="6">
                  <c:v>162065.939</c:v>
                </c:pt>
                <c:pt idx="7">
                  <c:v>138298.311</c:v>
                </c:pt>
                <c:pt idx="8">
                  <c:v>147179.441</c:v>
                </c:pt>
                <c:pt idx="9">
                  <c:v>135278.144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40056737"/>
        <c:axId val="24966314"/>
      </c:lineChart>
      <c:catAx>
        <c:axId val="4005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966314"/>
        <c:crosses val="autoZero"/>
        <c:auto val="1"/>
        <c:lblOffset val="100"/>
        <c:tickLblSkip val="1"/>
        <c:noMultiLvlLbl val="0"/>
      </c:catAx>
      <c:valAx>
        <c:axId val="2496631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0567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132744.592</c:v>
                </c:pt>
                <c:pt idx="1">
                  <c:v>148772.826</c:v>
                </c:pt>
                <c:pt idx="2">
                  <c:v>166441.733</c:v>
                </c:pt>
                <c:pt idx="3">
                  <c:v>167843.511</c:v>
                </c:pt>
                <c:pt idx="4">
                  <c:v>172038.646</c:v>
                </c:pt>
                <c:pt idx="5">
                  <c:v>155079.1</c:v>
                </c:pt>
                <c:pt idx="6">
                  <c:v>164864.089</c:v>
                </c:pt>
                <c:pt idx="7">
                  <c:v>162100.056</c:v>
                </c:pt>
                <c:pt idx="8">
                  <c:v>168350.837</c:v>
                </c:pt>
                <c:pt idx="9">
                  <c:v>188929.109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23370235"/>
        <c:axId val="9005524"/>
      </c:lineChart>
      <c:catAx>
        <c:axId val="2337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05524"/>
        <c:crosses val="autoZero"/>
        <c:auto val="1"/>
        <c:lblOffset val="100"/>
        <c:tickLblSkip val="1"/>
        <c:noMultiLvlLbl val="0"/>
      </c:catAx>
      <c:valAx>
        <c:axId val="900552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3702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271621.562</c:v>
                </c:pt>
                <c:pt idx="1">
                  <c:v>256900.221</c:v>
                </c:pt>
                <c:pt idx="2">
                  <c:v>306003.435</c:v>
                </c:pt>
                <c:pt idx="3">
                  <c:v>321611.356</c:v>
                </c:pt>
                <c:pt idx="4">
                  <c:v>360875.32</c:v>
                </c:pt>
                <c:pt idx="5">
                  <c:v>412355.829</c:v>
                </c:pt>
                <c:pt idx="6">
                  <c:v>379373.583</c:v>
                </c:pt>
                <c:pt idx="7">
                  <c:v>342942.374</c:v>
                </c:pt>
                <c:pt idx="8">
                  <c:v>364352.515</c:v>
                </c:pt>
                <c:pt idx="9">
                  <c:v>339872.624</c:v>
                </c:pt>
              </c:numCache>
            </c:numRef>
          </c:val>
          <c:smooth val="0"/>
        </c:ser>
        <c:marker val="1"/>
        <c:axId val="39691009"/>
        <c:axId val="21674762"/>
      </c:lineChart>
      <c:catAx>
        <c:axId val="3969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74762"/>
        <c:crosses val="autoZero"/>
        <c:auto val="1"/>
        <c:lblOffset val="100"/>
        <c:tickLblSkip val="1"/>
        <c:noMultiLvlLbl val="0"/>
      </c:catAx>
      <c:valAx>
        <c:axId val="21674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910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1303741.734</c:v>
                </c:pt>
                <c:pt idx="1">
                  <c:v>1387335.858</c:v>
                </c:pt>
                <c:pt idx="2">
                  <c:v>1642259.572</c:v>
                </c:pt>
                <c:pt idx="3">
                  <c:v>1482582.889</c:v>
                </c:pt>
                <c:pt idx="4">
                  <c:v>1482499.615</c:v>
                </c:pt>
                <c:pt idx="5">
                  <c:v>1386898.632</c:v>
                </c:pt>
                <c:pt idx="6">
                  <c:v>1297916.074</c:v>
                </c:pt>
                <c:pt idx="7">
                  <c:v>1459855.154</c:v>
                </c:pt>
                <c:pt idx="8">
                  <c:v>1484579.219</c:v>
                </c:pt>
                <c:pt idx="9">
                  <c:v>1655451.899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13940853"/>
        <c:axId val="58358814"/>
      </c:lineChart>
      <c:catAx>
        <c:axId val="13940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8358814"/>
        <c:crosses val="autoZero"/>
        <c:auto val="1"/>
        <c:lblOffset val="100"/>
        <c:tickLblSkip val="1"/>
        <c:noMultiLvlLbl val="0"/>
      </c:catAx>
      <c:valAx>
        <c:axId val="5835881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408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386279.791</c:v>
                </c:pt>
                <c:pt idx="1">
                  <c:v>418186.358</c:v>
                </c:pt>
                <c:pt idx="2">
                  <c:v>465001.361</c:v>
                </c:pt>
                <c:pt idx="3">
                  <c:v>450216</c:v>
                </c:pt>
                <c:pt idx="4">
                  <c:v>482190.93</c:v>
                </c:pt>
                <c:pt idx="5">
                  <c:v>471874.788</c:v>
                </c:pt>
                <c:pt idx="6">
                  <c:v>435237.948</c:v>
                </c:pt>
                <c:pt idx="7">
                  <c:v>410217.207</c:v>
                </c:pt>
                <c:pt idx="8">
                  <c:v>416693.491</c:v>
                </c:pt>
                <c:pt idx="9">
                  <c:v>445327.418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55467279"/>
        <c:axId val="29443464"/>
      </c:lineChart>
      <c:catAx>
        <c:axId val="5546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43464"/>
        <c:crosses val="autoZero"/>
        <c:auto val="1"/>
        <c:lblOffset val="100"/>
        <c:tickLblSkip val="1"/>
        <c:noMultiLvlLbl val="0"/>
      </c:catAx>
      <c:valAx>
        <c:axId val="2944346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46727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1581456.227</c:v>
                </c:pt>
                <c:pt idx="1">
                  <c:v>1637931.787</c:v>
                </c:pt>
                <c:pt idx="2">
                  <c:v>1907188.677</c:v>
                </c:pt>
                <c:pt idx="3">
                  <c:v>1631436.787</c:v>
                </c:pt>
                <c:pt idx="4">
                  <c:v>1655358.369</c:v>
                </c:pt>
                <c:pt idx="5">
                  <c:v>1606061.698</c:v>
                </c:pt>
                <c:pt idx="6">
                  <c:v>1452713.169</c:v>
                </c:pt>
                <c:pt idx="7">
                  <c:v>1071878.854</c:v>
                </c:pt>
                <c:pt idx="8">
                  <c:v>1499875.282</c:v>
                </c:pt>
                <c:pt idx="9">
                  <c:v>1635224.504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63664585"/>
        <c:axId val="36110354"/>
      </c:lineChart>
      <c:catAx>
        <c:axId val="63664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110354"/>
        <c:crosses val="autoZero"/>
        <c:auto val="1"/>
        <c:lblOffset val="100"/>
        <c:tickLblSkip val="1"/>
        <c:noMultiLvlLbl val="0"/>
      </c:catAx>
      <c:valAx>
        <c:axId val="3611035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64585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820504.422</c:v>
                </c:pt>
                <c:pt idx="1">
                  <c:v>949603.829</c:v>
                </c:pt>
                <c:pt idx="2">
                  <c:v>1131405.829</c:v>
                </c:pt>
                <c:pt idx="3">
                  <c:v>1053263.944</c:v>
                </c:pt>
                <c:pt idx="4">
                  <c:v>1050896.084</c:v>
                </c:pt>
                <c:pt idx="5">
                  <c:v>958544.369</c:v>
                </c:pt>
                <c:pt idx="6">
                  <c:v>868348.749</c:v>
                </c:pt>
                <c:pt idx="7">
                  <c:v>957217.527</c:v>
                </c:pt>
                <c:pt idx="8">
                  <c:v>977035.143</c:v>
                </c:pt>
                <c:pt idx="9">
                  <c:v>989881.861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56557731"/>
        <c:axId val="39257532"/>
      </c:lineChart>
      <c:catAx>
        <c:axId val="5655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57532"/>
        <c:crosses val="autoZero"/>
        <c:auto val="1"/>
        <c:lblOffset val="100"/>
        <c:tickLblSkip val="1"/>
        <c:noMultiLvlLbl val="0"/>
      </c:catAx>
      <c:valAx>
        <c:axId val="39257532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5773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1228061.784</c:v>
                </c:pt>
                <c:pt idx="1">
                  <c:v>1302510.282</c:v>
                </c:pt>
                <c:pt idx="2">
                  <c:v>1477965.336</c:v>
                </c:pt>
                <c:pt idx="3">
                  <c:v>1218208.512</c:v>
                </c:pt>
                <c:pt idx="4">
                  <c:v>1291554.391</c:v>
                </c:pt>
                <c:pt idx="5">
                  <c:v>1403599.867</c:v>
                </c:pt>
                <c:pt idx="6">
                  <c:v>1410231.792</c:v>
                </c:pt>
                <c:pt idx="7">
                  <c:v>1309282.025</c:v>
                </c:pt>
                <c:pt idx="8">
                  <c:v>1370863.027</c:v>
                </c:pt>
                <c:pt idx="9">
                  <c:v>1289708.396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17773469"/>
        <c:axId val="25743494"/>
      </c:lineChart>
      <c:catAx>
        <c:axId val="1777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5743494"/>
        <c:crosses val="autoZero"/>
        <c:auto val="1"/>
        <c:lblOffset val="100"/>
        <c:tickLblSkip val="1"/>
        <c:noMultiLvlLbl val="0"/>
      </c:catAx>
      <c:valAx>
        <c:axId val="2574349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7734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479466.384</c:v>
                </c:pt>
                <c:pt idx="1">
                  <c:v>500198.422</c:v>
                </c:pt>
                <c:pt idx="2">
                  <c:v>576757.372</c:v>
                </c:pt>
                <c:pt idx="3">
                  <c:v>513522.485</c:v>
                </c:pt>
                <c:pt idx="4">
                  <c:v>571026.512</c:v>
                </c:pt>
                <c:pt idx="5">
                  <c:v>562413.169</c:v>
                </c:pt>
                <c:pt idx="6">
                  <c:v>515081.657</c:v>
                </c:pt>
                <c:pt idx="7">
                  <c:v>495050.458</c:v>
                </c:pt>
                <c:pt idx="8">
                  <c:v>516679.394</c:v>
                </c:pt>
                <c:pt idx="9">
                  <c:v>510998.873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30364855"/>
        <c:axId val="4848240"/>
      </c:lineChart>
      <c:catAx>
        <c:axId val="30364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48240"/>
        <c:crosses val="autoZero"/>
        <c:auto val="1"/>
        <c:lblOffset val="100"/>
        <c:tickLblSkip val="1"/>
        <c:noMultiLvlLbl val="0"/>
      </c:catAx>
      <c:valAx>
        <c:axId val="484824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6485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207918.328</c:v>
                </c:pt>
                <c:pt idx="1">
                  <c:v>235580.646</c:v>
                </c:pt>
                <c:pt idx="2">
                  <c:v>280002.698</c:v>
                </c:pt>
                <c:pt idx="3">
                  <c:v>271107.156</c:v>
                </c:pt>
                <c:pt idx="4">
                  <c:v>297971.1</c:v>
                </c:pt>
                <c:pt idx="5">
                  <c:v>286582.218</c:v>
                </c:pt>
                <c:pt idx="6">
                  <c:v>257784.257</c:v>
                </c:pt>
                <c:pt idx="7">
                  <c:v>255856.523</c:v>
                </c:pt>
                <c:pt idx="8">
                  <c:v>249776.463</c:v>
                </c:pt>
                <c:pt idx="9">
                  <c:v>263967.247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43634161"/>
        <c:axId val="57163130"/>
      </c:lineChart>
      <c:catAx>
        <c:axId val="43634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7163130"/>
        <c:crosses val="autoZero"/>
        <c:auto val="1"/>
        <c:lblOffset val="100"/>
        <c:tickLblSkip val="1"/>
        <c:noMultiLvlLbl val="0"/>
      </c:catAx>
      <c:valAx>
        <c:axId val="571631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34161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131821.355</c:v>
                </c:pt>
                <c:pt idx="2">
                  <c:v>135715.354</c:v>
                </c:pt>
                <c:pt idx="3">
                  <c:v>153155.778</c:v>
                </c:pt>
                <c:pt idx="4">
                  <c:v>153333.203</c:v>
                </c:pt>
                <c:pt idx="5">
                  <c:v>167082.91</c:v>
                </c:pt>
                <c:pt idx="6">
                  <c:v>135409.988</c:v>
                </c:pt>
                <c:pt idx="7">
                  <c:v>160091.537</c:v>
                </c:pt>
                <c:pt idx="8">
                  <c:v>179517.13</c:v>
                </c:pt>
                <c:pt idx="9">
                  <c:v>183976.472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44706123"/>
        <c:axId val="66810788"/>
      </c:lineChart>
      <c:catAx>
        <c:axId val="44706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810788"/>
        <c:crosses val="autoZero"/>
        <c:auto val="1"/>
        <c:lblOffset val="100"/>
        <c:tickLblSkip val="1"/>
        <c:noMultiLvlLbl val="0"/>
      </c:catAx>
      <c:valAx>
        <c:axId val="66810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061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1223725.77</c:v>
                </c:pt>
                <c:pt idx="1">
                  <c:v>1360038.985</c:v>
                </c:pt>
                <c:pt idx="2">
                  <c:v>1328388.466</c:v>
                </c:pt>
                <c:pt idx="3">
                  <c:v>1328655.045</c:v>
                </c:pt>
                <c:pt idx="4">
                  <c:v>1345958.732</c:v>
                </c:pt>
                <c:pt idx="5">
                  <c:v>1482163.4</c:v>
                </c:pt>
                <c:pt idx="6">
                  <c:v>1249885.316</c:v>
                </c:pt>
                <c:pt idx="7">
                  <c:v>1280691.032</c:v>
                </c:pt>
                <c:pt idx="8">
                  <c:v>1200214.688</c:v>
                </c:pt>
                <c:pt idx="9">
                  <c:v>1335552.788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64426181"/>
        <c:axId val="42964718"/>
      </c:lineChart>
      <c:catAx>
        <c:axId val="64426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64718"/>
        <c:crosses val="autoZero"/>
        <c:auto val="1"/>
        <c:lblOffset val="100"/>
        <c:tickLblSkip val="1"/>
        <c:noMultiLvlLbl val="0"/>
      </c:catAx>
      <c:valAx>
        <c:axId val="4296471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42618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271621.562</c:v>
                </c:pt>
                <c:pt idx="1">
                  <c:v>256900.221</c:v>
                </c:pt>
                <c:pt idx="2">
                  <c:v>306003.435</c:v>
                </c:pt>
                <c:pt idx="3">
                  <c:v>321611.356</c:v>
                </c:pt>
                <c:pt idx="4">
                  <c:v>360875.32</c:v>
                </c:pt>
                <c:pt idx="5">
                  <c:v>412355.829</c:v>
                </c:pt>
                <c:pt idx="6">
                  <c:v>379373.583</c:v>
                </c:pt>
                <c:pt idx="7">
                  <c:v>342942.374</c:v>
                </c:pt>
                <c:pt idx="8">
                  <c:v>364352.515</c:v>
                </c:pt>
                <c:pt idx="9">
                  <c:v>339872.624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365129.527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51138143"/>
        <c:axId val="57590104"/>
      </c:lineChart>
      <c:catAx>
        <c:axId val="51138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90104"/>
        <c:crosses val="autoZero"/>
        <c:auto val="1"/>
        <c:lblOffset val="100"/>
        <c:tickLblSkip val="1"/>
        <c:noMultiLvlLbl val="0"/>
      </c:catAx>
      <c:valAx>
        <c:axId val="5759010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3814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İHR'!$C$72:$L$72</c:f>
              <c:numCache>
                <c:ptCount val="10"/>
                <c:pt idx="0">
                  <c:v>10349771.988</c:v>
                </c:pt>
                <c:pt idx="1">
                  <c:v>11749536.298</c:v>
                </c:pt>
                <c:pt idx="2">
                  <c:v>13210709.813</c:v>
                </c:pt>
                <c:pt idx="3">
                  <c:v>12634233.334</c:v>
                </c:pt>
                <c:pt idx="4">
                  <c:v>13136392.377</c:v>
                </c:pt>
                <c:pt idx="5">
                  <c:v>13241238.316</c:v>
                </c:pt>
                <c:pt idx="6">
                  <c:v>12842958.085</c:v>
                </c:pt>
                <c:pt idx="7">
                  <c:v>12844828.257</c:v>
                </c:pt>
                <c:pt idx="8">
                  <c:v>13013065.312</c:v>
                </c:pt>
                <c:pt idx="9">
                  <c:v>11784944.718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60855131"/>
        <c:axId val="10825268"/>
      </c:lineChart>
      <c:catAx>
        <c:axId val="6085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25268"/>
        <c:crosses val="autoZero"/>
        <c:auto val="1"/>
        <c:lblOffset val="100"/>
        <c:tickLblSkip val="1"/>
        <c:noMultiLvlLbl val="0"/>
      </c:catAx>
      <c:valAx>
        <c:axId val="108252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551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63452.039</c:v>
                </c:pt>
                <c:pt idx="8">
                  <c:v>16401.631</c:v>
                </c:pt>
                <c:pt idx="9">
                  <c:v>34310.14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48548889"/>
        <c:axId val="34286818"/>
      </c:lineChart>
      <c:catAx>
        <c:axId val="4854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86818"/>
        <c:crosses val="autoZero"/>
        <c:auto val="1"/>
        <c:lblOffset val="100"/>
        <c:tickLblSkip val="1"/>
        <c:noMultiLvlLbl val="0"/>
      </c:catAx>
      <c:valAx>
        <c:axId val="3428681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4888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129529.722</c:v>
                </c:pt>
                <c:pt idx="5">
                  <c:v>162162.311</c:v>
                </c:pt>
                <c:pt idx="6">
                  <c:v>79082.886</c:v>
                </c:pt>
                <c:pt idx="7">
                  <c:v>115082.793</c:v>
                </c:pt>
                <c:pt idx="8">
                  <c:v>94133.309</c:v>
                </c:pt>
                <c:pt idx="9">
                  <c:v>78218.604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40145907"/>
        <c:axId val="25768844"/>
      </c:lineChart>
      <c:catAx>
        <c:axId val="40145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68844"/>
        <c:crosses val="autoZero"/>
        <c:auto val="1"/>
        <c:lblOffset val="100"/>
        <c:tickLblSkip val="1"/>
        <c:noMultiLvlLbl val="0"/>
      </c:catAx>
      <c:valAx>
        <c:axId val="25768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459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255891.626</c:v>
                </c:pt>
                <c:pt idx="1">
                  <c:v>289951.111</c:v>
                </c:pt>
                <c:pt idx="2">
                  <c:v>350179.198</c:v>
                </c:pt>
                <c:pt idx="3">
                  <c:v>318239.988</c:v>
                </c:pt>
                <c:pt idx="4">
                  <c:v>339628.659</c:v>
                </c:pt>
                <c:pt idx="5">
                  <c:v>318926.461</c:v>
                </c:pt>
                <c:pt idx="6">
                  <c:v>304589.716</c:v>
                </c:pt>
                <c:pt idx="7">
                  <c:v>306853.105</c:v>
                </c:pt>
                <c:pt idx="8">
                  <c:v>329234.676</c:v>
                </c:pt>
                <c:pt idx="9">
                  <c:v>323310.317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30593005"/>
        <c:axId val="6901590"/>
      </c:lineChart>
      <c:catAx>
        <c:axId val="30593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01590"/>
        <c:crosses val="autoZero"/>
        <c:auto val="1"/>
        <c:lblOffset val="100"/>
        <c:tickLblSkip val="1"/>
        <c:noMultiLvlLbl val="0"/>
      </c:catAx>
      <c:valAx>
        <c:axId val="690159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9300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1507591.977</c:v>
                </c:pt>
                <c:pt idx="1">
                  <c:v>1534817.289</c:v>
                </c:pt>
                <c:pt idx="2">
                  <c:v>1656686.147</c:v>
                </c:pt>
                <c:pt idx="3">
                  <c:v>1492003.654</c:v>
                </c:pt>
                <c:pt idx="4">
                  <c:v>1537606.077</c:v>
                </c:pt>
                <c:pt idx="5">
                  <c:v>1522438.759</c:v>
                </c:pt>
                <c:pt idx="6">
                  <c:v>1418681.999</c:v>
                </c:pt>
                <c:pt idx="7">
                  <c:v>1349242.48</c:v>
                </c:pt>
                <c:pt idx="8">
                  <c:v>1631044.781</c:v>
                </c:pt>
                <c:pt idx="9">
                  <c:v>1704409.421</c:v>
                </c:pt>
              </c:numCache>
            </c:numRef>
          </c:val>
          <c:smooth val="0"/>
        </c:ser>
        <c:marker val="1"/>
        <c:axId val="30318549"/>
        <c:axId val="4431486"/>
      </c:lineChart>
      <c:catAx>
        <c:axId val="3031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1486"/>
        <c:crosses val="autoZero"/>
        <c:auto val="1"/>
        <c:lblOffset val="100"/>
        <c:tickLblSkip val="1"/>
        <c:noMultiLvlLbl val="0"/>
      </c:catAx>
      <c:valAx>
        <c:axId val="44314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185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10349771.988</c:v>
                </c:pt>
                <c:pt idx="1">
                  <c:v>11749536.298</c:v>
                </c:pt>
                <c:pt idx="2">
                  <c:v>13210709.813</c:v>
                </c:pt>
                <c:pt idx="3">
                  <c:v>12634233.334</c:v>
                </c:pt>
                <c:pt idx="4">
                  <c:v>13136392.377</c:v>
                </c:pt>
                <c:pt idx="5">
                  <c:v>13241238.316</c:v>
                </c:pt>
                <c:pt idx="6">
                  <c:v>12842958.085</c:v>
                </c:pt>
                <c:pt idx="7">
                  <c:v>12844828.257</c:v>
                </c:pt>
                <c:pt idx="8">
                  <c:v>13013065.312</c:v>
                </c:pt>
                <c:pt idx="9">
                  <c:v>11784944.718</c:v>
                </c:pt>
              </c:numCache>
            </c:numRef>
          </c:val>
          <c:smooth val="0"/>
        </c:ser>
        <c:marker val="1"/>
        <c:axId val="39883375"/>
        <c:axId val="23406056"/>
      </c:lineChart>
      <c:catAx>
        <c:axId val="3988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06056"/>
        <c:crosses val="autoZero"/>
        <c:auto val="1"/>
        <c:lblOffset val="100"/>
        <c:tickLblSkip val="1"/>
        <c:noMultiLvlLbl val="0"/>
      </c:catAx>
      <c:valAx>
        <c:axId val="23406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833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124807678.498</c:v>
                </c:pt>
              </c:numCache>
            </c:numRef>
          </c:val>
        </c:ser>
        <c:axId val="9327913"/>
        <c:axId val="16842354"/>
      </c:barChart>
      <c:catAx>
        <c:axId val="932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842354"/>
        <c:crosses val="autoZero"/>
        <c:auto val="1"/>
        <c:lblOffset val="100"/>
        <c:tickLblSkip val="1"/>
        <c:noMultiLvlLbl val="0"/>
      </c:catAx>
      <c:valAx>
        <c:axId val="16842354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9327913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470043.499</c:v>
                </c:pt>
                <c:pt idx="1">
                  <c:v>497262.739</c:v>
                </c:pt>
                <c:pt idx="2">
                  <c:v>525599.219</c:v>
                </c:pt>
                <c:pt idx="3">
                  <c:v>479461.133</c:v>
                </c:pt>
                <c:pt idx="4">
                  <c:v>475179.634</c:v>
                </c:pt>
                <c:pt idx="5">
                  <c:v>466183.703</c:v>
                </c:pt>
                <c:pt idx="6">
                  <c:v>452116.795</c:v>
                </c:pt>
                <c:pt idx="7">
                  <c:v>437393.697</c:v>
                </c:pt>
                <c:pt idx="8">
                  <c:v>500264.534</c:v>
                </c:pt>
                <c:pt idx="9">
                  <c:v>489547.641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17363459"/>
        <c:axId val="22053404"/>
      </c:lineChart>
      <c:catAx>
        <c:axId val="17363459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53404"/>
        <c:crosses val="autoZero"/>
        <c:auto val="1"/>
        <c:lblOffset val="100"/>
        <c:tickLblSkip val="1"/>
        <c:noMultiLvlLbl val="0"/>
      </c:catAx>
      <c:valAx>
        <c:axId val="2205340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6345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193601.751</c:v>
                </c:pt>
                <c:pt idx="1">
                  <c:v>178731.723</c:v>
                </c:pt>
                <c:pt idx="2">
                  <c:v>193155.646</c:v>
                </c:pt>
                <c:pt idx="3">
                  <c:v>159340.224</c:v>
                </c:pt>
                <c:pt idx="4">
                  <c:v>186026.912</c:v>
                </c:pt>
                <c:pt idx="5">
                  <c:v>183574.89</c:v>
                </c:pt>
                <c:pt idx="6">
                  <c:v>121516.154</c:v>
                </c:pt>
                <c:pt idx="7">
                  <c:v>83948.417</c:v>
                </c:pt>
                <c:pt idx="8">
                  <c:v>115127.779</c:v>
                </c:pt>
                <c:pt idx="9">
                  <c:v>173799.373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64262909"/>
        <c:axId val="41495270"/>
      </c:lineChart>
      <c:catAx>
        <c:axId val="64262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495270"/>
        <c:crosses val="autoZero"/>
        <c:auto val="1"/>
        <c:lblOffset val="100"/>
        <c:tickLblSkip val="1"/>
        <c:noMultiLvlLbl val="0"/>
      </c:catAx>
      <c:valAx>
        <c:axId val="4149527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2629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92685.187</c:v>
                </c:pt>
                <c:pt idx="1">
                  <c:v>90908.092</c:v>
                </c:pt>
                <c:pt idx="2">
                  <c:v>102384.934</c:v>
                </c:pt>
                <c:pt idx="3">
                  <c:v>88732.481</c:v>
                </c:pt>
                <c:pt idx="4">
                  <c:v>96531.849</c:v>
                </c:pt>
                <c:pt idx="5">
                  <c:v>96058.615</c:v>
                </c:pt>
                <c:pt idx="6">
                  <c:v>107398.049</c:v>
                </c:pt>
                <c:pt idx="7">
                  <c:v>120004.121</c:v>
                </c:pt>
                <c:pt idx="8">
                  <c:v>112889.839</c:v>
                </c:pt>
                <c:pt idx="9">
                  <c:v>122962.233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37913111"/>
        <c:axId val="5673680"/>
      </c:lineChart>
      <c:catAx>
        <c:axId val="37913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673680"/>
        <c:crosses val="autoZero"/>
        <c:auto val="1"/>
        <c:lblOffset val="100"/>
        <c:tickLblSkip val="1"/>
        <c:noMultiLvlLbl val="0"/>
      </c:catAx>
      <c:valAx>
        <c:axId val="567368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79131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281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4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1:13" ht="19.5" thickBot="1" thickTop="1">
      <c r="A6" s="74"/>
      <c r="B6" s="160" t="s">
        <v>0</v>
      </c>
      <c r="C6" s="161"/>
      <c r="D6" s="161"/>
      <c r="E6" s="163"/>
      <c r="F6" s="160" t="s">
        <v>172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154</v>
      </c>
      <c r="E7" s="142" t="s">
        <v>155</v>
      </c>
      <c r="F7" s="153">
        <v>2011</v>
      </c>
      <c r="G7" s="154">
        <v>2012</v>
      </c>
      <c r="H7" s="143" t="s">
        <v>154</v>
      </c>
      <c r="I7" s="142" t="s">
        <v>155</v>
      </c>
      <c r="J7" s="153" t="s">
        <v>130</v>
      </c>
      <c r="K7" s="154" t="s">
        <v>160</v>
      </c>
      <c r="L7" s="141" t="s">
        <v>161</v>
      </c>
      <c r="M7" s="142" t="s">
        <v>162</v>
      </c>
    </row>
    <row r="8" spans="1:13" ht="17.25" thickTop="1">
      <c r="A8" s="151" t="s">
        <v>2</v>
      </c>
      <c r="B8" s="155">
        <v>1765024.27178</v>
      </c>
      <c r="C8" s="155">
        <v>1704409.42139</v>
      </c>
      <c r="D8" s="140">
        <f aca="true" t="shared" si="0" ref="D8:D43">(C8-B8)/B8*100</f>
        <v>-3.4342219174624087</v>
      </c>
      <c r="E8" s="140">
        <f aca="true" t="shared" si="1" ref="E8:E43">C8/C$45*100</f>
        <v>14.462600056054386</v>
      </c>
      <c r="F8" s="155">
        <v>14304117.915</v>
      </c>
      <c r="G8" s="155">
        <v>15354522.583999999</v>
      </c>
      <c r="H8" s="139">
        <f aca="true" t="shared" si="2" ref="H8:H45">(G8-F8)/F8*100</f>
        <v>7.343372553567207</v>
      </c>
      <c r="I8" s="139">
        <f aca="true" t="shared" si="3" ref="I8:I45">G8/G$45*100</f>
        <v>12.302546420848657</v>
      </c>
      <c r="J8" s="155">
        <v>17402409.612999998</v>
      </c>
      <c r="K8" s="155">
        <v>18922921.738</v>
      </c>
      <c r="L8" s="140">
        <f aca="true" t="shared" si="4" ref="L8:L38">(K8-J8)/J8*100</f>
        <v>8.73736545003599</v>
      </c>
      <c r="M8" s="140">
        <f aca="true" t="shared" si="5" ref="M8:M45">K8/K$45*100</f>
        <v>12.754415719300088</v>
      </c>
    </row>
    <row r="9" spans="1:13" ht="15.75">
      <c r="A9" s="150" t="s">
        <v>73</v>
      </c>
      <c r="B9" s="155">
        <v>1324385.44948</v>
      </c>
      <c r="C9" s="155">
        <v>1238623.80628</v>
      </c>
      <c r="D9" s="139">
        <f t="shared" si="0"/>
        <v>-6.475580295273787</v>
      </c>
      <c r="E9" s="139">
        <f t="shared" si="1"/>
        <v>10.510221608330593</v>
      </c>
      <c r="F9" s="155">
        <v>10375296.491999999</v>
      </c>
      <c r="G9" s="155">
        <v>10883219.49</v>
      </c>
      <c r="H9" s="139">
        <f t="shared" si="2"/>
        <v>4.895503452760525</v>
      </c>
      <c r="I9" s="139">
        <f t="shared" si="3"/>
        <v>8.719991927559489</v>
      </c>
      <c r="J9" s="155">
        <v>12697172.445</v>
      </c>
      <c r="K9" s="155">
        <v>13571374.202</v>
      </c>
      <c r="L9" s="139">
        <f t="shared" si="4"/>
        <v>6.88501129512697</v>
      </c>
      <c r="M9" s="139">
        <f t="shared" si="5"/>
        <v>9.147369040104016</v>
      </c>
    </row>
    <row r="10" spans="1:13" ht="14.25">
      <c r="A10" s="149" t="s">
        <v>143</v>
      </c>
      <c r="B10" s="156">
        <v>475807.79245</v>
      </c>
      <c r="C10" s="156">
        <v>489547.6412</v>
      </c>
      <c r="D10" s="134">
        <f t="shared" si="0"/>
        <v>2.887688887828345</v>
      </c>
      <c r="E10" s="134">
        <f t="shared" si="1"/>
        <v>4.154008804578386</v>
      </c>
      <c r="F10" s="156">
        <v>4398411.217</v>
      </c>
      <c r="G10" s="156">
        <v>4793052.594</v>
      </c>
      <c r="H10" s="134">
        <f t="shared" si="2"/>
        <v>8.972362008233741</v>
      </c>
      <c r="I10" s="134">
        <f t="shared" si="3"/>
        <v>3.840350731366906</v>
      </c>
      <c r="J10" s="156">
        <v>5188017.864999999</v>
      </c>
      <c r="K10" s="156">
        <v>5852569.829</v>
      </c>
      <c r="L10" s="134">
        <f t="shared" si="4"/>
        <v>12.80936151903557</v>
      </c>
      <c r="M10" s="134">
        <f t="shared" si="5"/>
        <v>3.944745407650167</v>
      </c>
    </row>
    <row r="11" spans="1:13" ht="14.25">
      <c r="A11" s="149" t="s">
        <v>4</v>
      </c>
      <c r="B11" s="156">
        <v>202144.63108</v>
      </c>
      <c r="C11" s="156">
        <v>173799.37338</v>
      </c>
      <c r="D11" s="134">
        <f t="shared" si="0"/>
        <v>-14.022265913548887</v>
      </c>
      <c r="E11" s="134">
        <f t="shared" si="1"/>
        <v>1.474757646632751</v>
      </c>
      <c r="F11" s="156">
        <v>1717370.4540000001</v>
      </c>
      <c r="G11" s="156">
        <v>1588822.8690000002</v>
      </c>
      <c r="H11" s="134">
        <f t="shared" si="2"/>
        <v>-7.485140128071631</v>
      </c>
      <c r="I11" s="134">
        <f t="shared" si="3"/>
        <v>1.2730169234142596</v>
      </c>
      <c r="J11" s="156">
        <v>2278913.212</v>
      </c>
      <c r="K11" s="156">
        <v>2207234.5870000003</v>
      </c>
      <c r="L11" s="134">
        <f t="shared" si="4"/>
        <v>-3.1452985845430055</v>
      </c>
      <c r="M11" s="134">
        <f t="shared" si="5"/>
        <v>1.487718857711192</v>
      </c>
    </row>
    <row r="12" spans="1:13" ht="14.25">
      <c r="A12" s="149" t="s">
        <v>5</v>
      </c>
      <c r="B12" s="156">
        <v>123822.29637</v>
      </c>
      <c r="C12" s="156">
        <v>122962.23291</v>
      </c>
      <c r="D12" s="134">
        <f t="shared" si="0"/>
        <v>-0.6945949842748748</v>
      </c>
      <c r="E12" s="134">
        <f t="shared" si="1"/>
        <v>1.0433840450884357</v>
      </c>
      <c r="F12" s="156">
        <v>946790.4559999998</v>
      </c>
      <c r="G12" s="156">
        <v>1030555.4000000001</v>
      </c>
      <c r="H12" s="134">
        <f t="shared" si="2"/>
        <v>8.847252680798082</v>
      </c>
      <c r="I12" s="134">
        <f t="shared" si="3"/>
        <v>0.8257147415946162</v>
      </c>
      <c r="J12" s="156">
        <v>1166623.4340000001</v>
      </c>
      <c r="K12" s="156">
        <v>1288154.858</v>
      </c>
      <c r="L12" s="134">
        <f t="shared" si="4"/>
        <v>10.4173652318388</v>
      </c>
      <c r="M12" s="134">
        <f t="shared" si="5"/>
        <v>0.8682413211472941</v>
      </c>
    </row>
    <row r="13" spans="1:13" ht="14.25">
      <c r="A13" s="149" t="s">
        <v>6</v>
      </c>
      <c r="B13" s="156">
        <v>191153.33801</v>
      </c>
      <c r="C13" s="156">
        <v>176690.5535</v>
      </c>
      <c r="D13" s="134">
        <f t="shared" si="0"/>
        <v>-7.566064323314819</v>
      </c>
      <c r="E13" s="134">
        <f t="shared" si="1"/>
        <v>1.4992904738049186</v>
      </c>
      <c r="F13" s="156">
        <v>1119536.395</v>
      </c>
      <c r="G13" s="156">
        <v>1091152.76</v>
      </c>
      <c r="H13" s="134">
        <f t="shared" si="2"/>
        <v>-2.5353025704894576</v>
      </c>
      <c r="I13" s="134">
        <f t="shared" si="3"/>
        <v>0.8742673312503649</v>
      </c>
      <c r="J13" s="156">
        <v>1385589.508</v>
      </c>
      <c r="K13" s="156">
        <v>1342871.775</v>
      </c>
      <c r="L13" s="134">
        <f t="shared" si="4"/>
        <v>-3.083000611173797</v>
      </c>
      <c r="M13" s="134">
        <f t="shared" si="5"/>
        <v>0.9051215828721518</v>
      </c>
    </row>
    <row r="14" spans="1:13" ht="14.25">
      <c r="A14" s="149" t="s">
        <v>7</v>
      </c>
      <c r="B14" s="156">
        <v>261411.75947</v>
      </c>
      <c r="C14" s="156">
        <v>201854.10933</v>
      </c>
      <c r="D14" s="134">
        <f t="shared" si="0"/>
        <v>-22.783079942826713</v>
      </c>
      <c r="E14" s="134">
        <f t="shared" si="1"/>
        <v>1.7128133746937724</v>
      </c>
      <c r="F14" s="156">
        <v>1406264.935</v>
      </c>
      <c r="G14" s="156">
        <v>1445599.525</v>
      </c>
      <c r="H14" s="134">
        <f t="shared" si="2"/>
        <v>2.7970966935899493</v>
      </c>
      <c r="I14" s="134">
        <f t="shared" si="3"/>
        <v>1.158261689021934</v>
      </c>
      <c r="J14" s="156">
        <v>1741598.3009999997</v>
      </c>
      <c r="K14" s="156">
        <v>1799098.4149999998</v>
      </c>
      <c r="L14" s="134">
        <f t="shared" si="4"/>
        <v>3.3015715487885093</v>
      </c>
      <c r="M14" s="134">
        <f t="shared" si="5"/>
        <v>1.2126271736760417</v>
      </c>
    </row>
    <row r="15" spans="1:13" ht="14.25">
      <c r="A15" s="149" t="s">
        <v>8</v>
      </c>
      <c r="B15" s="156">
        <v>12205.36763</v>
      </c>
      <c r="C15" s="156">
        <v>15835.44247</v>
      </c>
      <c r="D15" s="134">
        <f t="shared" si="0"/>
        <v>29.741626389667374</v>
      </c>
      <c r="E15" s="134">
        <f t="shared" si="1"/>
        <v>0.1343701039668588</v>
      </c>
      <c r="F15" s="156">
        <v>147287.77199999997</v>
      </c>
      <c r="G15" s="156">
        <v>155170.774</v>
      </c>
      <c r="H15" s="134">
        <f t="shared" si="2"/>
        <v>5.352108931351096</v>
      </c>
      <c r="I15" s="134">
        <f t="shared" si="3"/>
        <v>0.12432790663796103</v>
      </c>
      <c r="J15" s="156">
        <v>177907.721</v>
      </c>
      <c r="K15" s="156">
        <v>188807.2</v>
      </c>
      <c r="L15" s="134">
        <f t="shared" si="4"/>
        <v>6.126478906443876</v>
      </c>
      <c r="M15" s="134">
        <f t="shared" si="5"/>
        <v>0.12725970930594543</v>
      </c>
    </row>
    <row r="16" spans="1:13" ht="14.25">
      <c r="A16" s="149" t="s">
        <v>142</v>
      </c>
      <c r="B16" s="156">
        <v>52933.54535</v>
      </c>
      <c r="C16" s="156">
        <v>52862.10123</v>
      </c>
      <c r="D16" s="134">
        <f t="shared" si="0"/>
        <v>-0.13496945939971902</v>
      </c>
      <c r="E16" s="134">
        <f t="shared" si="1"/>
        <v>0.44855620874746016</v>
      </c>
      <c r="F16" s="156">
        <v>572660.93</v>
      </c>
      <c r="G16" s="156">
        <v>718678.62</v>
      </c>
      <c r="H16" s="134">
        <f t="shared" si="2"/>
        <v>25.498105833760988</v>
      </c>
      <c r="I16" s="134">
        <f t="shared" si="3"/>
        <v>0.5758288501548537</v>
      </c>
      <c r="J16" s="156">
        <v>682362.7930000001</v>
      </c>
      <c r="K16" s="156">
        <v>823139.333</v>
      </c>
      <c r="L16" s="134">
        <f t="shared" si="4"/>
        <v>20.63074678809457</v>
      </c>
      <c r="M16" s="134">
        <f t="shared" si="5"/>
        <v>0.5548118516447985</v>
      </c>
    </row>
    <row r="17" spans="1:13" ht="14.25">
      <c r="A17" s="149" t="s">
        <v>144</v>
      </c>
      <c r="B17" s="156">
        <v>4906.71912</v>
      </c>
      <c r="C17" s="156">
        <v>5072.35226</v>
      </c>
      <c r="D17" s="134">
        <f t="shared" si="0"/>
        <v>3.3756393212905147</v>
      </c>
      <c r="E17" s="134">
        <f t="shared" si="1"/>
        <v>0.04304095081801218</v>
      </c>
      <c r="F17" s="156">
        <v>66974.332</v>
      </c>
      <c r="G17" s="156">
        <v>60186.95100000001</v>
      </c>
      <c r="H17" s="134">
        <f t="shared" si="2"/>
        <v>-10.134301899420194</v>
      </c>
      <c r="I17" s="134">
        <f t="shared" si="3"/>
        <v>0.048223756522291605</v>
      </c>
      <c r="J17" s="156">
        <v>76159.609</v>
      </c>
      <c r="K17" s="156">
        <v>69497.204</v>
      </c>
      <c r="L17" s="134">
        <f t="shared" si="4"/>
        <v>-8.747950636143626</v>
      </c>
      <c r="M17" s="134">
        <f t="shared" si="5"/>
        <v>0.046842461403039645</v>
      </c>
    </row>
    <row r="18" spans="1:13" ht="15.75">
      <c r="A18" s="150" t="s">
        <v>74</v>
      </c>
      <c r="B18" s="155">
        <v>131168.16677</v>
      </c>
      <c r="C18" s="155">
        <v>141728.88225</v>
      </c>
      <c r="D18" s="139">
        <f t="shared" si="0"/>
        <v>8.051279315748863</v>
      </c>
      <c r="E18" s="139">
        <f t="shared" si="1"/>
        <v>1.2026266193141109</v>
      </c>
      <c r="F18" s="155">
        <v>1143153.906</v>
      </c>
      <c r="G18" s="155">
        <v>1327637.521</v>
      </c>
      <c r="H18" s="139">
        <f t="shared" si="2"/>
        <v>16.138125761694244</v>
      </c>
      <c r="I18" s="139">
        <f t="shared" si="3"/>
        <v>1.0637466676549672</v>
      </c>
      <c r="J18" s="155">
        <v>1343767.9039999999</v>
      </c>
      <c r="K18" s="155">
        <v>1603223.57</v>
      </c>
      <c r="L18" s="139">
        <f t="shared" si="4"/>
        <v>19.308071373611273</v>
      </c>
      <c r="M18" s="139">
        <f t="shared" si="5"/>
        <v>1.0806037347656237</v>
      </c>
    </row>
    <row r="19" spans="1:13" ht="14.25">
      <c r="A19" s="149" t="s">
        <v>108</v>
      </c>
      <c r="B19" s="156">
        <v>131168.16677</v>
      </c>
      <c r="C19" s="156">
        <v>141728.88225</v>
      </c>
      <c r="D19" s="134">
        <f t="shared" si="0"/>
        <v>8.051279315748863</v>
      </c>
      <c r="E19" s="134">
        <f t="shared" si="1"/>
        <v>1.2026266193141109</v>
      </c>
      <c r="F19" s="156">
        <v>1143153.906</v>
      </c>
      <c r="G19" s="156">
        <v>1327637.521</v>
      </c>
      <c r="H19" s="134">
        <f t="shared" si="2"/>
        <v>16.138125761694244</v>
      </c>
      <c r="I19" s="134">
        <f t="shared" si="3"/>
        <v>1.0637466676549672</v>
      </c>
      <c r="J19" s="156">
        <v>1343767.9039999999</v>
      </c>
      <c r="K19" s="156">
        <v>1603223.57</v>
      </c>
      <c r="L19" s="134">
        <f t="shared" si="4"/>
        <v>19.308071373611273</v>
      </c>
      <c r="M19" s="134">
        <f t="shared" si="5"/>
        <v>1.0806037347656237</v>
      </c>
    </row>
    <row r="20" spans="1:13" ht="15.75">
      <c r="A20" s="150" t="s">
        <v>75</v>
      </c>
      <c r="B20" s="155">
        <v>309470.65553</v>
      </c>
      <c r="C20" s="155">
        <v>324056.73286</v>
      </c>
      <c r="D20" s="139">
        <f t="shared" si="0"/>
        <v>4.713234379207896</v>
      </c>
      <c r="E20" s="139">
        <f t="shared" si="1"/>
        <v>2.74975182840968</v>
      </c>
      <c r="F20" s="155">
        <v>2785667.519</v>
      </c>
      <c r="G20" s="155">
        <v>3143665.571</v>
      </c>
      <c r="H20" s="139">
        <f t="shared" si="2"/>
        <v>12.851427873507118</v>
      </c>
      <c r="I20" s="139">
        <f t="shared" si="3"/>
        <v>2.5188078240317373</v>
      </c>
      <c r="J20" s="155">
        <v>3361469.2670000005</v>
      </c>
      <c r="K20" s="155">
        <v>3748324.966</v>
      </c>
      <c r="L20" s="139">
        <f t="shared" si="4"/>
        <v>11.50852999900414</v>
      </c>
      <c r="M20" s="139">
        <f t="shared" si="5"/>
        <v>2.526443618449814</v>
      </c>
    </row>
    <row r="21" spans="1:13" ht="14.25">
      <c r="A21" s="149" t="s">
        <v>9</v>
      </c>
      <c r="B21" s="156">
        <v>309470.65553</v>
      </c>
      <c r="C21" s="156">
        <v>324056.73286</v>
      </c>
      <c r="D21" s="134">
        <f t="shared" si="0"/>
        <v>4.713234379207896</v>
      </c>
      <c r="E21" s="134">
        <f t="shared" si="1"/>
        <v>2.74975182840968</v>
      </c>
      <c r="F21" s="156">
        <v>2785667.519</v>
      </c>
      <c r="G21" s="156">
        <v>3143665.571</v>
      </c>
      <c r="H21" s="134">
        <f t="shared" si="2"/>
        <v>12.851427873507118</v>
      </c>
      <c r="I21" s="134">
        <f t="shared" si="3"/>
        <v>2.5188078240317373</v>
      </c>
      <c r="J21" s="156">
        <v>3361469.2670000005</v>
      </c>
      <c r="K21" s="156">
        <v>3748324.966</v>
      </c>
      <c r="L21" s="134">
        <f t="shared" si="4"/>
        <v>11.50852999900414</v>
      </c>
      <c r="M21" s="134">
        <f t="shared" si="5"/>
        <v>2.526443618449814</v>
      </c>
    </row>
    <row r="22" spans="1:13" ht="16.5">
      <c r="A22" s="148" t="s">
        <v>10</v>
      </c>
      <c r="B22" s="155">
        <v>9710568.05957</v>
      </c>
      <c r="C22" s="155">
        <v>9740662.67212</v>
      </c>
      <c r="D22" s="140">
        <f t="shared" si="0"/>
        <v>0.30991608694138917</v>
      </c>
      <c r="E22" s="140">
        <f t="shared" si="1"/>
        <v>82.65344390840158</v>
      </c>
      <c r="F22" s="155">
        <v>92993143.602</v>
      </c>
      <c r="G22" s="155">
        <v>94617398.01900002</v>
      </c>
      <c r="H22" s="139">
        <f t="shared" si="2"/>
        <v>1.7466388962520167</v>
      </c>
      <c r="I22" s="139">
        <f t="shared" si="3"/>
        <v>75.81055841890067</v>
      </c>
      <c r="J22" s="155">
        <v>110283757.9</v>
      </c>
      <c r="K22" s="155">
        <v>113078210.687</v>
      </c>
      <c r="L22" s="140">
        <f t="shared" si="4"/>
        <v>2.533875196322087</v>
      </c>
      <c r="M22" s="140">
        <f t="shared" si="5"/>
        <v>76.21690391502057</v>
      </c>
    </row>
    <row r="23" spans="1:13" ht="15.75">
      <c r="A23" s="150" t="s">
        <v>76</v>
      </c>
      <c r="B23" s="155">
        <v>1009071.05315</v>
      </c>
      <c r="C23" s="155">
        <v>989033.45681</v>
      </c>
      <c r="D23" s="139">
        <f t="shared" si="0"/>
        <v>-1.985746819061851</v>
      </c>
      <c r="E23" s="139">
        <f t="shared" si="1"/>
        <v>8.392347019670078</v>
      </c>
      <c r="F23" s="155">
        <v>9190088.575000001</v>
      </c>
      <c r="G23" s="155">
        <v>9413114.087</v>
      </c>
      <c r="H23" s="139">
        <f t="shared" si="2"/>
        <v>2.426804814555318</v>
      </c>
      <c r="I23" s="139">
        <f t="shared" si="3"/>
        <v>7.5420953264112205</v>
      </c>
      <c r="J23" s="155">
        <v>10978303.682</v>
      </c>
      <c r="K23" s="155">
        <v>11277210.488</v>
      </c>
      <c r="L23" s="139">
        <f t="shared" si="4"/>
        <v>2.7227048427352827</v>
      </c>
      <c r="M23" s="139">
        <f t="shared" si="5"/>
        <v>7.601058267295096</v>
      </c>
    </row>
    <row r="24" spans="1:13" ht="14.25">
      <c r="A24" s="149" t="s">
        <v>11</v>
      </c>
      <c r="B24" s="156">
        <v>700077.07902</v>
      </c>
      <c r="C24" s="156">
        <v>664826.20421</v>
      </c>
      <c r="D24" s="134">
        <f t="shared" si="0"/>
        <v>-5.0352848088307285</v>
      </c>
      <c r="E24" s="134">
        <f t="shared" si="1"/>
        <v>5.641317970674287</v>
      </c>
      <c r="F24" s="156">
        <v>6663314.308</v>
      </c>
      <c r="G24" s="156">
        <v>6468577.035999999</v>
      </c>
      <c r="H24" s="134">
        <f t="shared" si="2"/>
        <v>-2.9225286846547</v>
      </c>
      <c r="I24" s="134">
        <f t="shared" si="3"/>
        <v>5.182835794917582</v>
      </c>
      <c r="J24" s="156">
        <v>7883310.272</v>
      </c>
      <c r="K24" s="156">
        <v>7751197.449</v>
      </c>
      <c r="L24" s="134">
        <f t="shared" si="4"/>
        <v>-1.6758546656375959</v>
      </c>
      <c r="M24" s="134">
        <f t="shared" si="5"/>
        <v>5.224457193013432</v>
      </c>
    </row>
    <row r="25" spans="1:13" ht="14.25">
      <c r="A25" s="149" t="s">
        <v>12</v>
      </c>
      <c r="B25" s="156">
        <v>139242.1377</v>
      </c>
      <c r="C25" s="156">
        <v>135278.14355</v>
      </c>
      <c r="D25" s="134">
        <f t="shared" si="0"/>
        <v>-2.84683517179296</v>
      </c>
      <c r="E25" s="134">
        <f t="shared" si="1"/>
        <v>1.1478895046787507</v>
      </c>
      <c r="F25" s="156">
        <v>1214204.196</v>
      </c>
      <c r="G25" s="156">
        <v>1317372.556</v>
      </c>
      <c r="H25" s="134">
        <f t="shared" si="2"/>
        <v>8.496788294742485</v>
      </c>
      <c r="I25" s="134">
        <f t="shared" si="3"/>
        <v>1.0555220414752853</v>
      </c>
      <c r="J25" s="156">
        <v>1509042.5940000003</v>
      </c>
      <c r="K25" s="156">
        <v>1582766.0200000003</v>
      </c>
      <c r="L25" s="134">
        <f t="shared" si="4"/>
        <v>4.885443677542741</v>
      </c>
      <c r="M25" s="134">
        <f t="shared" si="5"/>
        <v>1.0668149498775905</v>
      </c>
    </row>
    <row r="26" spans="1:13" ht="14.25">
      <c r="A26" s="149" t="s">
        <v>13</v>
      </c>
      <c r="B26" s="156">
        <v>169751.83643</v>
      </c>
      <c r="C26" s="156">
        <v>188929.10905</v>
      </c>
      <c r="D26" s="134">
        <f t="shared" si="0"/>
        <v>11.297240149686434</v>
      </c>
      <c r="E26" s="134">
        <f t="shared" si="1"/>
        <v>1.6031395443170404</v>
      </c>
      <c r="F26" s="156">
        <v>1312570.074</v>
      </c>
      <c r="G26" s="156">
        <v>1627164.499</v>
      </c>
      <c r="H26" s="134">
        <f t="shared" si="2"/>
        <v>23.96781941258856</v>
      </c>
      <c r="I26" s="134">
        <f t="shared" si="3"/>
        <v>1.3037374932232833</v>
      </c>
      <c r="J26" s="156">
        <v>1585950.8200000003</v>
      </c>
      <c r="K26" s="156">
        <v>1943248.0199999998</v>
      </c>
      <c r="L26" s="134">
        <f t="shared" si="4"/>
        <v>22.52889531593416</v>
      </c>
      <c r="M26" s="134">
        <f t="shared" si="5"/>
        <v>1.30978679909746</v>
      </c>
    </row>
    <row r="27" spans="1:13" ht="15.75">
      <c r="A27" s="150" t="s">
        <v>77</v>
      </c>
      <c r="B27" s="155">
        <v>1342482.78638</v>
      </c>
      <c r="C27" s="155">
        <v>1655451.89938</v>
      </c>
      <c r="D27" s="139">
        <f t="shared" si="0"/>
        <v>23.31270956880723</v>
      </c>
      <c r="E27" s="139">
        <f t="shared" si="1"/>
        <v>14.0471757737897</v>
      </c>
      <c r="F27" s="155">
        <v>13248022.366999999</v>
      </c>
      <c r="G27" s="155">
        <v>14583120.645999998</v>
      </c>
      <c r="H27" s="139">
        <f t="shared" si="2"/>
        <v>10.077717579384876</v>
      </c>
      <c r="I27" s="139">
        <f t="shared" si="3"/>
        <v>11.684473921397142</v>
      </c>
      <c r="J27" s="155">
        <v>15719190.456</v>
      </c>
      <c r="K27" s="155">
        <v>17100638.335</v>
      </c>
      <c r="L27" s="139">
        <f t="shared" si="4"/>
        <v>8.78828895716257</v>
      </c>
      <c r="M27" s="139">
        <f t="shared" si="5"/>
        <v>11.5261614147035</v>
      </c>
    </row>
    <row r="28" spans="1:13" ht="15">
      <c r="A28" s="149" t="s">
        <v>14</v>
      </c>
      <c r="B28" s="156">
        <v>1342482.78638</v>
      </c>
      <c r="C28" s="156">
        <v>1655451.89938</v>
      </c>
      <c r="D28" s="134">
        <f t="shared" si="0"/>
        <v>23.31270956880723</v>
      </c>
      <c r="E28" s="134">
        <f t="shared" si="1"/>
        <v>14.0471757737897</v>
      </c>
      <c r="F28" s="156">
        <v>13248022.366999999</v>
      </c>
      <c r="G28" s="158">
        <v>14583120.645999998</v>
      </c>
      <c r="H28" s="134">
        <f t="shared" si="2"/>
        <v>10.077717579384876</v>
      </c>
      <c r="I28" s="134">
        <f t="shared" si="3"/>
        <v>11.684473921397142</v>
      </c>
      <c r="J28" s="156">
        <v>15719190.456</v>
      </c>
      <c r="K28" s="156">
        <v>17100638.335</v>
      </c>
      <c r="L28" s="134">
        <f t="shared" si="4"/>
        <v>8.78828895716257</v>
      </c>
      <c r="M28" s="134">
        <f t="shared" si="5"/>
        <v>11.5261614147035</v>
      </c>
    </row>
    <row r="29" spans="1:13" ht="15.75">
      <c r="A29" s="150" t="s">
        <v>78</v>
      </c>
      <c r="B29" s="155">
        <v>7359014.22004</v>
      </c>
      <c r="C29" s="155">
        <v>7096177.31593</v>
      </c>
      <c r="D29" s="139">
        <f t="shared" si="0"/>
        <v>-3.5716319638878455</v>
      </c>
      <c r="E29" s="139">
        <f t="shared" si="1"/>
        <v>60.213921114941805</v>
      </c>
      <c r="F29" s="155">
        <v>70555032.663</v>
      </c>
      <c r="G29" s="155">
        <v>70621163.289</v>
      </c>
      <c r="H29" s="139">
        <f t="shared" si="2"/>
        <v>0.09372914093296396</v>
      </c>
      <c r="I29" s="139">
        <f t="shared" si="3"/>
        <v>56.58398917349599</v>
      </c>
      <c r="J29" s="155">
        <v>83586263.765</v>
      </c>
      <c r="K29" s="155">
        <v>84700364.86299999</v>
      </c>
      <c r="L29" s="139">
        <f t="shared" si="4"/>
        <v>1.332875819323912</v>
      </c>
      <c r="M29" s="139">
        <f t="shared" si="5"/>
        <v>57.08968625440603</v>
      </c>
    </row>
    <row r="30" spans="1:13" ht="14.25">
      <c r="A30" s="149" t="s">
        <v>15</v>
      </c>
      <c r="B30" s="156">
        <v>1308712.57528</v>
      </c>
      <c r="C30" s="156">
        <v>1289708.39629</v>
      </c>
      <c r="D30" s="134">
        <f t="shared" si="0"/>
        <v>-1.452127789475391</v>
      </c>
      <c r="E30" s="134">
        <f t="shared" si="1"/>
        <v>10.943694918833428</v>
      </c>
      <c r="F30" s="156">
        <v>13664928.616999999</v>
      </c>
      <c r="G30" s="156">
        <v>13301985.412</v>
      </c>
      <c r="H30" s="134">
        <f t="shared" si="2"/>
        <v>-2.656019765434229</v>
      </c>
      <c r="I30" s="134">
        <f t="shared" si="3"/>
        <v>10.65798640923616</v>
      </c>
      <c r="J30" s="156">
        <v>16310938.917999998</v>
      </c>
      <c r="K30" s="156">
        <v>15790807.201</v>
      </c>
      <c r="L30" s="134">
        <f t="shared" si="4"/>
        <v>-3.1888520925426613</v>
      </c>
      <c r="M30" s="134">
        <f t="shared" si="5"/>
        <v>10.6433098637419</v>
      </c>
    </row>
    <row r="31" spans="1:13" ht="14.25">
      <c r="A31" s="149" t="s">
        <v>119</v>
      </c>
      <c r="B31" s="156">
        <v>1764543.42266</v>
      </c>
      <c r="C31" s="156">
        <v>1635224.50437</v>
      </c>
      <c r="D31" s="134">
        <f t="shared" si="0"/>
        <v>-7.328746724467414</v>
      </c>
      <c r="E31" s="134">
        <f t="shared" si="1"/>
        <v>13.875538184526148</v>
      </c>
      <c r="F31" s="156">
        <v>16782740.479000002</v>
      </c>
      <c r="G31" s="156">
        <v>15679125.354</v>
      </c>
      <c r="H31" s="134">
        <f t="shared" si="2"/>
        <v>-6.575893408951532</v>
      </c>
      <c r="I31" s="134">
        <f t="shared" si="3"/>
        <v>12.56262879230724</v>
      </c>
      <c r="J31" s="156">
        <v>19768309.25</v>
      </c>
      <c r="K31" s="156">
        <v>19017448.237</v>
      </c>
      <c r="L31" s="134">
        <f t="shared" si="4"/>
        <v>-3.7983066913018892</v>
      </c>
      <c r="M31" s="134">
        <f t="shared" si="5"/>
        <v>12.818128410259163</v>
      </c>
    </row>
    <row r="32" spans="1:13" ht="14.25">
      <c r="A32" s="149" t="s">
        <v>120</v>
      </c>
      <c r="B32" s="156">
        <v>82872.8139</v>
      </c>
      <c r="C32" s="156">
        <v>34310.14014</v>
      </c>
      <c r="D32" s="134">
        <f t="shared" si="0"/>
        <v>-58.59904047496086</v>
      </c>
      <c r="E32" s="134">
        <f t="shared" si="1"/>
        <v>0.2911353507464889</v>
      </c>
      <c r="F32" s="156">
        <v>1216055.764</v>
      </c>
      <c r="G32" s="156">
        <v>638983.4530000001</v>
      </c>
      <c r="H32" s="134">
        <f t="shared" si="2"/>
        <v>-47.45442833162706</v>
      </c>
      <c r="I32" s="134">
        <f t="shared" si="3"/>
        <v>0.5119744719955187</v>
      </c>
      <c r="J32" s="156">
        <v>1342879.8139999998</v>
      </c>
      <c r="K32" s="156">
        <v>744606.314</v>
      </c>
      <c r="L32" s="134">
        <f t="shared" si="4"/>
        <v>-44.55152976184359</v>
      </c>
      <c r="M32" s="134">
        <f t="shared" si="5"/>
        <v>0.5018790759410209</v>
      </c>
    </row>
    <row r="33" spans="1:13" ht="14.25">
      <c r="A33" s="149" t="s">
        <v>140</v>
      </c>
      <c r="B33" s="156">
        <v>1071015.64892</v>
      </c>
      <c r="C33" s="156">
        <v>989881.86071</v>
      </c>
      <c r="D33" s="134">
        <f t="shared" si="0"/>
        <v>-7.575406418366941</v>
      </c>
      <c r="E33" s="134">
        <f t="shared" si="1"/>
        <v>8.399546068289329</v>
      </c>
      <c r="F33" s="156">
        <v>9030154.114</v>
      </c>
      <c r="G33" s="156">
        <v>9756701.757</v>
      </c>
      <c r="H33" s="134">
        <f t="shared" si="2"/>
        <v>8.045794499493514</v>
      </c>
      <c r="I33" s="134">
        <f t="shared" si="3"/>
        <v>7.8173890215867985</v>
      </c>
      <c r="J33" s="156">
        <v>10857845.164</v>
      </c>
      <c r="K33" s="156">
        <v>11911130.623</v>
      </c>
      <c r="L33" s="134">
        <f t="shared" si="4"/>
        <v>9.700685938055607</v>
      </c>
      <c r="M33" s="134">
        <f t="shared" si="5"/>
        <v>8.028332715003053</v>
      </c>
    </row>
    <row r="34" spans="1:13" ht="14.25">
      <c r="A34" s="149" t="s">
        <v>31</v>
      </c>
      <c r="B34" s="156">
        <v>437422.13078</v>
      </c>
      <c r="C34" s="156">
        <v>445327.41835</v>
      </c>
      <c r="D34" s="134">
        <f t="shared" si="0"/>
        <v>1.8072445387944773</v>
      </c>
      <c r="E34" s="134">
        <f t="shared" si="1"/>
        <v>3.7787824127014957</v>
      </c>
      <c r="F34" s="156">
        <v>4016306.9919999996</v>
      </c>
      <c r="G34" s="156">
        <v>4381225.291999999</v>
      </c>
      <c r="H34" s="134">
        <f t="shared" si="2"/>
        <v>9.085916508047646</v>
      </c>
      <c r="I34" s="134">
        <f t="shared" si="3"/>
        <v>3.510381207891954</v>
      </c>
      <c r="J34" s="156">
        <v>4819380.305</v>
      </c>
      <c r="K34" s="156">
        <v>5264252.052999999</v>
      </c>
      <c r="L34" s="134">
        <f t="shared" si="4"/>
        <v>9.230891107274832</v>
      </c>
      <c r="M34" s="134">
        <f t="shared" si="5"/>
        <v>3.5482078330593656</v>
      </c>
    </row>
    <row r="35" spans="1:13" ht="14.25">
      <c r="A35" s="149" t="s">
        <v>16</v>
      </c>
      <c r="B35" s="156">
        <v>528515.92384</v>
      </c>
      <c r="C35" s="156">
        <v>510998.87331</v>
      </c>
      <c r="D35" s="134">
        <f t="shared" si="0"/>
        <v>-3.3143846268107837</v>
      </c>
      <c r="E35" s="134">
        <f t="shared" si="1"/>
        <v>4.336031144295043</v>
      </c>
      <c r="F35" s="156">
        <v>5261826.243000001</v>
      </c>
      <c r="G35" s="156">
        <v>5241194.726000001</v>
      </c>
      <c r="H35" s="134">
        <f t="shared" si="2"/>
        <v>-0.39209802922410925</v>
      </c>
      <c r="I35" s="134">
        <f t="shared" si="3"/>
        <v>4.199416886104479</v>
      </c>
      <c r="J35" s="156">
        <v>6222345.715</v>
      </c>
      <c r="K35" s="156">
        <v>6262661.753</v>
      </c>
      <c r="L35" s="134">
        <f t="shared" si="4"/>
        <v>0.6479234656282629</v>
      </c>
      <c r="M35" s="134">
        <f t="shared" si="5"/>
        <v>4.2211553064090905</v>
      </c>
    </row>
    <row r="36" spans="1:13" ht="14.25">
      <c r="A36" s="149" t="s">
        <v>141</v>
      </c>
      <c r="B36" s="156">
        <v>1313219.74798</v>
      </c>
      <c r="C36" s="156">
        <v>1335552.78769</v>
      </c>
      <c r="D36" s="134">
        <f t="shared" si="0"/>
        <v>1.7006323385216144</v>
      </c>
      <c r="E36" s="134">
        <f t="shared" si="1"/>
        <v>11.332703034671402</v>
      </c>
      <c r="F36" s="156">
        <v>12774058.969999999</v>
      </c>
      <c r="G36" s="156">
        <v>13135274.222000001</v>
      </c>
      <c r="H36" s="134">
        <f t="shared" si="2"/>
        <v>2.827724945127619</v>
      </c>
      <c r="I36" s="134">
        <f t="shared" si="3"/>
        <v>10.52441194330082</v>
      </c>
      <c r="J36" s="156">
        <v>15001013.652999997</v>
      </c>
      <c r="K36" s="156">
        <v>15656646.656000001</v>
      </c>
      <c r="L36" s="134">
        <f t="shared" si="4"/>
        <v>4.370591335798742</v>
      </c>
      <c r="M36" s="134">
        <f t="shared" si="5"/>
        <v>10.552883058212094</v>
      </c>
    </row>
    <row r="37" spans="1:13" ht="14.25">
      <c r="A37" s="147" t="s">
        <v>150</v>
      </c>
      <c r="B37" s="156">
        <v>272518.61569</v>
      </c>
      <c r="C37" s="156">
        <v>263967.24722</v>
      </c>
      <c r="D37" s="134">
        <f t="shared" si="0"/>
        <v>-3.1379025056135927</v>
      </c>
      <c r="E37" s="134">
        <f t="shared" si="1"/>
        <v>2.2398683535362514</v>
      </c>
      <c r="F37" s="156">
        <v>2685200.225</v>
      </c>
      <c r="G37" s="156">
        <v>2606546.6359999995</v>
      </c>
      <c r="H37" s="134">
        <f t="shared" si="2"/>
        <v>-2.929151735789111</v>
      </c>
      <c r="I37" s="134">
        <f t="shared" si="3"/>
        <v>2.0884505403581946</v>
      </c>
      <c r="J37" s="156">
        <v>3211206.602</v>
      </c>
      <c r="K37" s="156">
        <v>3082592.2260000003</v>
      </c>
      <c r="L37" s="134">
        <f t="shared" si="4"/>
        <v>-4.0051728817415935</v>
      </c>
      <c r="M37" s="134">
        <f t="shared" si="5"/>
        <v>2.077726858877878</v>
      </c>
    </row>
    <row r="38" spans="1:13" ht="14.25">
      <c r="A38" s="149" t="s">
        <v>149</v>
      </c>
      <c r="B38" s="156">
        <v>167824.46233</v>
      </c>
      <c r="C38" s="156">
        <v>183976.47229</v>
      </c>
      <c r="D38" s="134">
        <f t="shared" si="0"/>
        <v>9.624347807079308</v>
      </c>
      <c r="E38" s="134">
        <f t="shared" si="1"/>
        <v>1.5611144277083924</v>
      </c>
      <c r="F38" s="156">
        <v>1202333.32</v>
      </c>
      <c r="G38" s="156">
        <v>1671223.0210000002</v>
      </c>
      <c r="H38" s="134">
        <f t="shared" si="2"/>
        <v>38.99831213194691</v>
      </c>
      <c r="I38" s="134">
        <f t="shared" si="3"/>
        <v>1.339038624155469</v>
      </c>
      <c r="J38" s="156">
        <v>1451959.276</v>
      </c>
      <c r="K38" s="156">
        <v>1933180.687</v>
      </c>
      <c r="L38" s="134">
        <f t="shared" si="4"/>
        <v>33.14290000789249</v>
      </c>
      <c r="M38" s="134">
        <f t="shared" si="5"/>
        <v>1.3030012216879856</v>
      </c>
    </row>
    <row r="39" spans="1:13" ht="14.25">
      <c r="A39" s="149" t="s">
        <v>156</v>
      </c>
      <c r="B39" s="156">
        <v>85530.39966</v>
      </c>
      <c r="C39" s="156">
        <v>78218.60368</v>
      </c>
      <c r="D39" s="134">
        <f>(C39-B39)/B39*100</f>
        <v>-8.548768635556257</v>
      </c>
      <c r="E39" s="134">
        <f t="shared" si="1"/>
        <v>0.6637163393783038</v>
      </c>
      <c r="F39" s="156">
        <v>661044.903</v>
      </c>
      <c r="G39" s="156">
        <v>1003908.637</v>
      </c>
      <c r="H39" s="134">
        <f t="shared" si="2"/>
        <v>51.866935580925265</v>
      </c>
      <c r="I39" s="134">
        <f t="shared" si="3"/>
        <v>0.8043644822831051</v>
      </c>
      <c r="J39" s="156">
        <v>799280.351</v>
      </c>
      <c r="K39" s="156">
        <v>1226707.762</v>
      </c>
      <c r="L39" s="134">
        <f aca="true" t="shared" si="6" ref="L39:L45">(K39-J39)/J39*100</f>
        <v>53.47653179078339</v>
      </c>
      <c r="M39" s="134">
        <f>K39/K$45*100</f>
        <v>0.8268247884374478</v>
      </c>
    </row>
    <row r="40" spans="1:13" ht="14.25">
      <c r="A40" s="149" t="s">
        <v>157</v>
      </c>
      <c r="B40" s="156">
        <v>321830.30474</v>
      </c>
      <c r="C40" s="156">
        <v>323310.31745</v>
      </c>
      <c r="D40" s="134">
        <f>(C40-B40)/B40*100</f>
        <v>0.4598736316008688</v>
      </c>
      <c r="E40" s="134">
        <f t="shared" si="1"/>
        <v>2.7434181931838766</v>
      </c>
      <c r="F40" s="156">
        <v>3196973.666</v>
      </c>
      <c r="G40" s="156">
        <v>3136804.857</v>
      </c>
      <c r="H40" s="134">
        <f t="shared" si="2"/>
        <v>-1.8820551961343666</v>
      </c>
      <c r="I40" s="134">
        <f t="shared" si="3"/>
        <v>2.513310795257093</v>
      </c>
      <c r="J40" s="156">
        <v>3729482.1090000006</v>
      </c>
      <c r="K40" s="156">
        <v>3732052.8619999997</v>
      </c>
      <c r="L40" s="134">
        <f t="shared" si="6"/>
        <v>0.06893056260533717</v>
      </c>
      <c r="M40" s="134">
        <f>K40/K$45*100</f>
        <v>2.515475905222585</v>
      </c>
    </row>
    <row r="41" spans="1:13" ht="14.25">
      <c r="A41" s="149" t="s">
        <v>79</v>
      </c>
      <c r="B41" s="156">
        <v>5008.17426</v>
      </c>
      <c r="C41" s="156">
        <v>5700.69443</v>
      </c>
      <c r="D41" s="134">
        <f t="shared" si="0"/>
        <v>13.827796998421531</v>
      </c>
      <c r="E41" s="134">
        <f t="shared" si="1"/>
        <v>0.048372687071647893</v>
      </c>
      <c r="F41" s="156">
        <v>63409.37099999999</v>
      </c>
      <c r="G41" s="156">
        <v>68189.918</v>
      </c>
      <c r="H41" s="134">
        <f t="shared" si="2"/>
        <v>7.539180604709064</v>
      </c>
      <c r="I41" s="134">
        <f t="shared" si="3"/>
        <v>0.05463599581422607</v>
      </c>
      <c r="J41" s="156">
        <v>71622.61099999999</v>
      </c>
      <c r="K41" s="156">
        <v>78274.48700000001</v>
      </c>
      <c r="L41" s="134">
        <f t="shared" si="6"/>
        <v>9.287396685384758</v>
      </c>
      <c r="M41" s="134">
        <f t="shared" si="5"/>
        <v>0.052758520128956966</v>
      </c>
    </row>
    <row r="42" spans="1:13" ht="15.75">
      <c r="A42" s="146" t="s">
        <v>17</v>
      </c>
      <c r="B42" s="155">
        <v>334006.63933</v>
      </c>
      <c r="C42" s="155">
        <v>339872.62448</v>
      </c>
      <c r="D42" s="140">
        <f t="shared" si="0"/>
        <v>1.7562480679326868</v>
      </c>
      <c r="E42" s="140">
        <f t="shared" si="1"/>
        <v>2.8839560355440303</v>
      </c>
      <c r="F42" s="155">
        <v>3195872.776</v>
      </c>
      <c r="G42" s="155">
        <v>3355908.819</v>
      </c>
      <c r="H42" s="139">
        <f t="shared" si="2"/>
        <v>5.007584913949655</v>
      </c>
      <c r="I42" s="139">
        <f t="shared" si="3"/>
        <v>2.6888640662070946</v>
      </c>
      <c r="J42" s="155">
        <v>3797298.219</v>
      </c>
      <c r="K42" s="155">
        <v>4023054.347</v>
      </c>
      <c r="L42" s="140">
        <f t="shared" si="6"/>
        <v>5.945177728481167</v>
      </c>
      <c r="M42" s="140">
        <f t="shared" si="5"/>
        <v>2.7116165417486204</v>
      </c>
    </row>
    <row r="43" spans="1:13" ht="14.25">
      <c r="A43" s="149" t="s">
        <v>82</v>
      </c>
      <c r="B43" s="156">
        <v>334006.63933</v>
      </c>
      <c r="C43" s="156">
        <v>339872.62448</v>
      </c>
      <c r="D43" s="134">
        <f t="shared" si="0"/>
        <v>1.7562480679326868</v>
      </c>
      <c r="E43" s="134">
        <f t="shared" si="1"/>
        <v>2.8839560355440303</v>
      </c>
      <c r="F43" s="156">
        <v>3195872.776</v>
      </c>
      <c r="G43" s="156">
        <v>3355908.819</v>
      </c>
      <c r="H43" s="134">
        <f t="shared" si="2"/>
        <v>5.007584913949655</v>
      </c>
      <c r="I43" s="134">
        <f t="shared" si="3"/>
        <v>2.6888640662070946</v>
      </c>
      <c r="J43" s="156">
        <v>3797298.219</v>
      </c>
      <c r="K43" s="156">
        <v>4023054.347</v>
      </c>
      <c r="L43" s="134">
        <f t="shared" si="6"/>
        <v>5.945177728481167</v>
      </c>
      <c r="M43" s="134">
        <f t="shared" si="5"/>
        <v>2.7116165417486204</v>
      </c>
    </row>
    <row r="44" spans="1:13" ht="15.75">
      <c r="A44" s="145" t="s">
        <v>123</v>
      </c>
      <c r="B44" s="156"/>
      <c r="C44" s="156"/>
      <c r="D44" s="138"/>
      <c r="E44" s="138"/>
      <c r="F44" s="156">
        <f>(F45-F46)</f>
        <v>857723.5129999965</v>
      </c>
      <c r="G44" s="156">
        <f>(G45-G46)</f>
        <v>11479849.077999994</v>
      </c>
      <c r="H44" s="134">
        <f t="shared" si="2"/>
        <v>1238.4090448736526</v>
      </c>
      <c r="I44" s="134">
        <f t="shared" si="3"/>
        <v>9.198031095646055</v>
      </c>
      <c r="J44" s="155">
        <f>J45-J46</f>
        <v>1072313.4900000244</v>
      </c>
      <c r="K44" s="156">
        <f>K45-K46</f>
        <v>12339501.64500001</v>
      </c>
      <c r="L44" s="137">
        <f t="shared" si="6"/>
        <v>1050.7363993900449</v>
      </c>
      <c r="M44" s="137">
        <f t="shared" si="5"/>
        <v>8.317063079813359</v>
      </c>
    </row>
    <row r="45" spans="1:13" s="82" customFormat="1" ht="22.5" customHeight="1" thickBot="1">
      <c r="A45" s="144" t="s">
        <v>126</v>
      </c>
      <c r="B45" s="157">
        <v>11809598.97068</v>
      </c>
      <c r="C45" s="157">
        <v>11784944.71799</v>
      </c>
      <c r="D45" s="136">
        <f>(C45-B45)/B45*100</f>
        <v>-0.2087645207192066</v>
      </c>
      <c r="E45" s="135">
        <f>C45/C$45*100</f>
        <v>100</v>
      </c>
      <c r="F45" s="157">
        <v>111350857.807</v>
      </c>
      <c r="G45" s="157">
        <v>124807678.498</v>
      </c>
      <c r="H45" s="136">
        <f t="shared" si="2"/>
        <v>12.085062437798342</v>
      </c>
      <c r="I45" s="135">
        <f t="shared" si="3"/>
        <v>100</v>
      </c>
      <c r="J45" s="157">
        <v>132555779.224</v>
      </c>
      <c r="K45" s="157">
        <v>148363689.521</v>
      </c>
      <c r="L45" s="136">
        <f t="shared" si="6"/>
        <v>11.925478005969788</v>
      </c>
      <c r="M45" s="135">
        <f t="shared" si="5"/>
        <v>100</v>
      </c>
    </row>
    <row r="46" spans="6:11" ht="20.25" customHeight="1" hidden="1">
      <c r="F46" s="157">
        <v>110493134.294</v>
      </c>
      <c r="G46" s="157">
        <v>113327829.42</v>
      </c>
      <c r="J46" s="152">
        <v>131483465.73399998</v>
      </c>
      <c r="K46" s="152">
        <v>136024187.876</v>
      </c>
    </row>
    <row r="47" ht="19.5" customHeight="1"/>
    <row r="48" ht="24" customHeight="1">
      <c r="A48" s="130" t="s">
        <v>127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167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C60" sqref="C60:L60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1507591.977</v>
      </c>
      <c r="D2" s="69">
        <v>1534817.289</v>
      </c>
      <c r="E2" s="69">
        <v>1656686.147</v>
      </c>
      <c r="F2" s="69">
        <v>1492003.654</v>
      </c>
      <c r="G2" s="69">
        <v>1537606.077</v>
      </c>
      <c r="H2" s="69">
        <v>1522438.759</v>
      </c>
      <c r="I2" s="69">
        <v>1418681.999</v>
      </c>
      <c r="J2" s="69">
        <v>1349242.48</v>
      </c>
      <c r="K2" s="69">
        <v>1631044.781</v>
      </c>
      <c r="L2" s="69">
        <v>1704409.421</v>
      </c>
      <c r="M2" s="69"/>
      <c r="N2" s="69"/>
      <c r="O2" s="70">
        <f>SUM(C2:N2)</f>
        <v>15354522.583999999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470043.499</v>
      </c>
      <c r="D4" s="23">
        <v>497262.739</v>
      </c>
      <c r="E4" s="23">
        <v>525599.219</v>
      </c>
      <c r="F4" s="23">
        <v>479461.133</v>
      </c>
      <c r="G4" s="23">
        <v>475179.634</v>
      </c>
      <c r="H4" s="23">
        <v>466183.703</v>
      </c>
      <c r="I4" s="23">
        <v>452116.795</v>
      </c>
      <c r="J4" s="23">
        <v>437393.697</v>
      </c>
      <c r="K4" s="23">
        <v>500264.534</v>
      </c>
      <c r="L4" s="23">
        <v>489547.641</v>
      </c>
      <c r="M4" s="23"/>
      <c r="N4" s="23"/>
      <c r="O4" s="70">
        <f>SUM(C4:N4)</f>
        <v>4793052.594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193601.751</v>
      </c>
      <c r="D6" s="23">
        <v>178731.723</v>
      </c>
      <c r="E6" s="23">
        <v>193155.646</v>
      </c>
      <c r="F6" s="23">
        <v>159340.224</v>
      </c>
      <c r="G6" s="23">
        <v>186026.912</v>
      </c>
      <c r="H6" s="23">
        <v>183574.89</v>
      </c>
      <c r="I6" s="23">
        <v>121516.154</v>
      </c>
      <c r="J6" s="23">
        <v>83948.417</v>
      </c>
      <c r="K6" s="23">
        <v>115127.779</v>
      </c>
      <c r="L6" s="23">
        <v>173799.373</v>
      </c>
      <c r="M6" s="23"/>
      <c r="N6" s="23"/>
      <c r="O6" s="129">
        <f>SUM(C6:N6)</f>
        <v>1588822.8690000002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92685.187</v>
      </c>
      <c r="D8" s="23">
        <v>90908.092</v>
      </c>
      <c r="E8" s="23">
        <v>102384.934</v>
      </c>
      <c r="F8" s="23">
        <v>88732.481</v>
      </c>
      <c r="G8" s="23">
        <v>96531.849</v>
      </c>
      <c r="H8" s="23">
        <v>96058.615</v>
      </c>
      <c r="I8" s="23">
        <v>107398.049</v>
      </c>
      <c r="J8" s="23">
        <v>120004.121</v>
      </c>
      <c r="K8" s="23">
        <v>112889.839</v>
      </c>
      <c r="L8" s="23">
        <v>122962.233</v>
      </c>
      <c r="M8" s="23"/>
      <c r="N8" s="23"/>
      <c r="O8" s="129">
        <f t="shared" si="0"/>
        <v>1030555.4000000001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106465.664</v>
      </c>
      <c r="F10" s="23">
        <v>95619.093</v>
      </c>
      <c r="G10" s="23">
        <v>97484.058</v>
      </c>
      <c r="H10" s="23">
        <v>86777.257</v>
      </c>
      <c r="I10" s="23">
        <v>76251.142</v>
      </c>
      <c r="J10" s="23">
        <v>86315.62</v>
      </c>
      <c r="K10" s="23">
        <v>163493.945</v>
      </c>
      <c r="L10" s="23">
        <v>176690.554</v>
      </c>
      <c r="M10" s="23"/>
      <c r="N10" s="23"/>
      <c r="O10" s="129">
        <f t="shared" si="0"/>
        <v>1091152.76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143414.454</v>
      </c>
      <c r="E12" s="23">
        <v>135794.334</v>
      </c>
      <c r="F12" s="23">
        <v>132709.54</v>
      </c>
      <c r="G12" s="23">
        <v>129480.432</v>
      </c>
      <c r="H12" s="23">
        <v>129543.509</v>
      </c>
      <c r="I12" s="23">
        <v>153067.154</v>
      </c>
      <c r="J12" s="23">
        <v>108554.412</v>
      </c>
      <c r="K12" s="23">
        <v>191268.411</v>
      </c>
      <c r="L12" s="23">
        <v>201854.109</v>
      </c>
      <c r="M12" s="23"/>
      <c r="N12" s="23"/>
      <c r="O12" s="129">
        <f t="shared" si="0"/>
        <v>1445599.525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19213.572</v>
      </c>
      <c r="F14" s="23">
        <v>15905.276</v>
      </c>
      <c r="G14" s="23">
        <v>15582.419</v>
      </c>
      <c r="H14" s="23">
        <v>15470.759</v>
      </c>
      <c r="I14" s="23">
        <v>14310.641</v>
      </c>
      <c r="J14" s="23">
        <v>11527.932</v>
      </c>
      <c r="K14" s="23">
        <v>17013.476</v>
      </c>
      <c r="L14" s="23">
        <v>15835.442</v>
      </c>
      <c r="M14" s="23"/>
      <c r="N14" s="23"/>
      <c r="O14" s="129">
        <f t="shared" si="0"/>
        <v>155170.774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166</v>
      </c>
      <c r="C16" s="23">
        <v>92500.611</v>
      </c>
      <c r="D16" s="23">
        <v>100730.144</v>
      </c>
      <c r="E16" s="23">
        <v>86358.92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>
        <v>50733.23</v>
      </c>
      <c r="K16" s="23">
        <v>50528.899</v>
      </c>
      <c r="L16" s="23">
        <v>52862.101</v>
      </c>
      <c r="M16" s="23"/>
      <c r="N16" s="23"/>
      <c r="O16" s="129">
        <f t="shared" si="0"/>
        <v>718678.62</v>
      </c>
    </row>
    <row r="17" spans="1:15" ht="15">
      <c r="A17" s="52">
        <v>2011</v>
      </c>
      <c r="B17" s="22" t="s">
        <v>166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129</v>
      </c>
      <c r="C18" s="23">
        <v>4772.612</v>
      </c>
      <c r="D18" s="23">
        <v>6740.378</v>
      </c>
      <c r="E18" s="23">
        <v>10413.361</v>
      </c>
      <c r="F18" s="23">
        <v>10521.467</v>
      </c>
      <c r="G18" s="23">
        <v>6052.704</v>
      </c>
      <c r="H18" s="23">
        <v>2650.817</v>
      </c>
      <c r="I18" s="23">
        <v>3160.44</v>
      </c>
      <c r="J18" s="23">
        <v>4586.666</v>
      </c>
      <c r="K18" s="23">
        <v>6216.154</v>
      </c>
      <c r="L18" s="23">
        <v>5072.352</v>
      </c>
      <c r="M18" s="23"/>
      <c r="N18" s="23"/>
      <c r="O18" s="129">
        <f t="shared" si="0"/>
        <v>60186.95100000001</v>
      </c>
    </row>
    <row r="19" spans="1:15" ht="15">
      <c r="A19" s="52">
        <v>2011</v>
      </c>
      <c r="B19" s="22" t="s">
        <v>129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110</v>
      </c>
      <c r="C20" s="23">
        <v>147496.635</v>
      </c>
      <c r="D20" s="23">
        <v>110692.158</v>
      </c>
      <c r="E20" s="23">
        <v>146892.81</v>
      </c>
      <c r="F20" s="23">
        <v>114539.135</v>
      </c>
      <c r="G20" s="23">
        <v>128538.175</v>
      </c>
      <c r="H20" s="23">
        <v>131457.356</v>
      </c>
      <c r="I20" s="23">
        <v>127720.963</v>
      </c>
      <c r="J20" s="23">
        <v>130683.036</v>
      </c>
      <c r="K20" s="23">
        <v>147888.371</v>
      </c>
      <c r="L20" s="23">
        <v>141728.882</v>
      </c>
      <c r="M20" s="23"/>
      <c r="N20" s="23"/>
      <c r="O20" s="129">
        <f t="shared" si="0"/>
        <v>1327637.521</v>
      </c>
    </row>
    <row r="21" spans="1:15" ht="15">
      <c r="A21" s="52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266074.818</v>
      </c>
      <c r="D22" s="23">
        <v>294474.611</v>
      </c>
      <c r="E22" s="23">
        <v>330407.687</v>
      </c>
      <c r="F22" s="23">
        <v>306699.494</v>
      </c>
      <c r="G22" s="23">
        <v>329596.817</v>
      </c>
      <c r="H22" s="23">
        <v>328438.566</v>
      </c>
      <c r="I22" s="23">
        <v>322068.122</v>
      </c>
      <c r="J22" s="23">
        <v>315495.35</v>
      </c>
      <c r="K22" s="23">
        <v>326353.373</v>
      </c>
      <c r="L22" s="23">
        <v>324056.733</v>
      </c>
      <c r="M22" s="23"/>
      <c r="N22" s="23"/>
      <c r="O22" s="129">
        <f t="shared" si="0"/>
        <v>3143665.571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8667899.301</v>
      </c>
      <c r="D24" s="21">
        <v>9282359.402</v>
      </c>
      <c r="E24" s="21">
        <v>10559823.611</v>
      </c>
      <c r="F24" s="21">
        <v>9512112.436</v>
      </c>
      <c r="G24" s="21">
        <v>9834958.141</v>
      </c>
      <c r="H24" s="21">
        <v>9849842.816</v>
      </c>
      <c r="I24" s="21">
        <v>9008633.497</v>
      </c>
      <c r="J24" s="21">
        <v>8808872.721</v>
      </c>
      <c r="K24" s="21">
        <v>9352233.422</v>
      </c>
      <c r="L24" s="21">
        <v>9740662.672</v>
      </c>
      <c r="M24" s="21"/>
      <c r="N24" s="21"/>
      <c r="O24" s="129">
        <f t="shared" si="0"/>
        <v>94617398.01900002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585571.165</v>
      </c>
      <c r="D26" s="23">
        <v>635095.94</v>
      </c>
      <c r="E26" s="23">
        <v>722705.673</v>
      </c>
      <c r="F26" s="23">
        <v>646293.642</v>
      </c>
      <c r="G26" s="23">
        <v>681675.202</v>
      </c>
      <c r="H26" s="23">
        <v>637170.411</v>
      </c>
      <c r="I26" s="23">
        <v>583067.901</v>
      </c>
      <c r="J26" s="23">
        <v>616740.018</v>
      </c>
      <c r="K26" s="23">
        <v>695430.88</v>
      </c>
      <c r="L26" s="23">
        <v>664826.204</v>
      </c>
      <c r="M26" s="23"/>
      <c r="N26" s="23"/>
      <c r="O26" s="129">
        <f t="shared" si="0"/>
        <v>6468577.035999999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89821.162</v>
      </c>
      <c r="D28" s="23">
        <v>103600.504</v>
      </c>
      <c r="E28" s="23">
        <v>150252.808</v>
      </c>
      <c r="F28" s="23">
        <v>122757.901</v>
      </c>
      <c r="G28" s="23">
        <v>128241.997</v>
      </c>
      <c r="H28" s="23">
        <v>139876.349</v>
      </c>
      <c r="I28" s="23">
        <v>162065.939</v>
      </c>
      <c r="J28" s="23">
        <v>138298.311</v>
      </c>
      <c r="K28" s="23">
        <v>147179.441</v>
      </c>
      <c r="L28" s="23">
        <v>135278.144</v>
      </c>
      <c r="M28" s="23"/>
      <c r="N28" s="23"/>
      <c r="O28" s="129">
        <f t="shared" si="0"/>
        <v>1317372.556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132744.592</v>
      </c>
      <c r="D30" s="23">
        <v>148772.826</v>
      </c>
      <c r="E30" s="23">
        <v>166441.733</v>
      </c>
      <c r="F30" s="23">
        <v>167843.511</v>
      </c>
      <c r="G30" s="23">
        <v>172038.646</v>
      </c>
      <c r="H30" s="23">
        <v>155079.1</v>
      </c>
      <c r="I30" s="23">
        <v>164864.089</v>
      </c>
      <c r="J30" s="23">
        <v>162100.056</v>
      </c>
      <c r="K30" s="23">
        <v>168350.837</v>
      </c>
      <c r="L30" s="23">
        <v>188929.109</v>
      </c>
      <c r="M30" s="23"/>
      <c r="N30" s="23"/>
      <c r="O30" s="129">
        <f t="shared" si="0"/>
        <v>1627164.499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80</v>
      </c>
      <c r="C32" s="23">
        <v>1303741.734</v>
      </c>
      <c r="D32" s="23">
        <v>1387335.858</v>
      </c>
      <c r="E32" s="23">
        <v>1642259.572</v>
      </c>
      <c r="F32" s="24">
        <v>1482582.889</v>
      </c>
      <c r="G32" s="24">
        <v>1482499.615</v>
      </c>
      <c r="H32" s="24">
        <v>1386898.632</v>
      </c>
      <c r="I32" s="24">
        <v>1297916.074</v>
      </c>
      <c r="J32" s="24">
        <v>1459855.154</v>
      </c>
      <c r="K32" s="24">
        <v>1484579.219</v>
      </c>
      <c r="L32" s="24">
        <v>1655451.899</v>
      </c>
      <c r="M32" s="24"/>
      <c r="N32" s="24"/>
      <c r="O32" s="129">
        <f t="shared" si="0"/>
        <v>14583120.645999998</v>
      </c>
    </row>
    <row r="33" spans="1:15" ht="15">
      <c r="A33" s="52">
        <v>2011</v>
      </c>
      <c r="B33" s="22" t="s">
        <v>80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1228061.784</v>
      </c>
      <c r="D34" s="23">
        <v>1302510.282</v>
      </c>
      <c r="E34" s="23">
        <v>1477965.336</v>
      </c>
      <c r="F34" s="23">
        <v>1218208.512</v>
      </c>
      <c r="G34" s="23">
        <v>1291554.391</v>
      </c>
      <c r="H34" s="23">
        <v>1403599.867</v>
      </c>
      <c r="I34" s="23">
        <v>1410231.792</v>
      </c>
      <c r="J34" s="23">
        <v>1309282.025</v>
      </c>
      <c r="K34" s="23">
        <v>1370863.027</v>
      </c>
      <c r="L34" s="23">
        <v>1289708.396</v>
      </c>
      <c r="M34" s="23"/>
      <c r="N34" s="23"/>
      <c r="O34" s="129">
        <f t="shared" si="0"/>
        <v>13301985.412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118</v>
      </c>
      <c r="C36" s="23">
        <v>1581456.227</v>
      </c>
      <c r="D36" s="23">
        <v>1637931.787</v>
      </c>
      <c r="E36" s="23">
        <v>1907188.677</v>
      </c>
      <c r="F36" s="23">
        <v>1631436.787</v>
      </c>
      <c r="G36" s="23">
        <v>1655358.369</v>
      </c>
      <c r="H36" s="23">
        <v>1606061.698</v>
      </c>
      <c r="I36" s="23">
        <v>1452713.169</v>
      </c>
      <c r="J36" s="23">
        <v>1071878.854</v>
      </c>
      <c r="K36" s="23">
        <v>1499875.282</v>
      </c>
      <c r="L36" s="23">
        <v>1635224.504</v>
      </c>
      <c r="M36" s="23"/>
      <c r="N36" s="23"/>
      <c r="O36" s="129">
        <f t="shared" si="0"/>
        <v>15679125.354</v>
      </c>
    </row>
    <row r="37" spans="1:15" ht="15">
      <c r="A37" s="52">
        <v>2011</v>
      </c>
      <c r="B37" s="22" t="s">
        <v>118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86046.134</v>
      </c>
      <c r="J38" s="23">
        <v>63452.039</v>
      </c>
      <c r="K38" s="23">
        <v>16401.631</v>
      </c>
      <c r="L38" s="23">
        <v>34310.14</v>
      </c>
      <c r="M38" s="23"/>
      <c r="N38" s="23"/>
      <c r="O38" s="129">
        <f t="shared" si="0"/>
        <v>638983.4530000001</v>
      </c>
    </row>
    <row r="39" spans="1:15" ht="15">
      <c r="A39" s="52">
        <v>2011</v>
      </c>
      <c r="B39" s="22" t="s">
        <v>121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111</v>
      </c>
      <c r="C40" s="23">
        <v>820504.422</v>
      </c>
      <c r="D40" s="23">
        <v>949603.829</v>
      </c>
      <c r="E40" s="23">
        <v>1131405.829</v>
      </c>
      <c r="F40" s="23">
        <v>1053263.944</v>
      </c>
      <c r="G40" s="23">
        <v>1050896.084</v>
      </c>
      <c r="H40" s="23">
        <v>958544.369</v>
      </c>
      <c r="I40" s="23">
        <v>868348.749</v>
      </c>
      <c r="J40" s="23">
        <v>957217.527</v>
      </c>
      <c r="K40" s="23">
        <v>977035.143</v>
      </c>
      <c r="L40" s="23">
        <v>989881.861</v>
      </c>
      <c r="M40" s="23"/>
      <c r="N40" s="23"/>
      <c r="O40" s="129">
        <f t="shared" si="0"/>
        <v>9756701.757</v>
      </c>
    </row>
    <row r="41" spans="1:15" ht="15">
      <c r="A41" s="52">
        <v>2011</v>
      </c>
      <c r="B41" s="22" t="s">
        <v>111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386279.791</v>
      </c>
      <c r="D42" s="23">
        <v>418186.358</v>
      </c>
      <c r="E42" s="23">
        <v>465001.361</v>
      </c>
      <c r="F42" s="23">
        <v>450216</v>
      </c>
      <c r="G42" s="23">
        <v>482190.93</v>
      </c>
      <c r="H42" s="23">
        <v>471874.788</v>
      </c>
      <c r="I42" s="23">
        <v>435237.948</v>
      </c>
      <c r="J42" s="23">
        <v>410217.207</v>
      </c>
      <c r="K42" s="23">
        <v>416693.491</v>
      </c>
      <c r="L42" s="23">
        <v>445327.418</v>
      </c>
      <c r="M42" s="23"/>
      <c r="N42" s="23"/>
      <c r="O42" s="129">
        <f t="shared" si="0"/>
        <v>4381225.291999999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81</v>
      </c>
      <c r="C44" s="23">
        <v>479466.384</v>
      </c>
      <c r="D44" s="23">
        <v>500198.422</v>
      </c>
      <c r="E44" s="23">
        <v>576757.372</v>
      </c>
      <c r="F44" s="23">
        <v>513522.485</v>
      </c>
      <c r="G44" s="23">
        <v>571026.512</v>
      </c>
      <c r="H44" s="23">
        <v>562413.169</v>
      </c>
      <c r="I44" s="23">
        <v>515081.657</v>
      </c>
      <c r="J44" s="23">
        <v>495050.458</v>
      </c>
      <c r="K44" s="23">
        <v>516679.394</v>
      </c>
      <c r="L44" s="23">
        <v>510998.873</v>
      </c>
      <c r="M44" s="23"/>
      <c r="N44" s="23"/>
      <c r="O44" s="129">
        <f t="shared" si="0"/>
        <v>5241194.726000001</v>
      </c>
    </row>
    <row r="45" spans="1:15" ht="15">
      <c r="A45" s="52">
        <v>2011</v>
      </c>
      <c r="B45" s="22" t="s">
        <v>81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139</v>
      </c>
      <c r="C46" s="23">
        <v>1223725.77</v>
      </c>
      <c r="D46" s="23">
        <v>1360038.985</v>
      </c>
      <c r="E46" s="23">
        <v>1328388.466</v>
      </c>
      <c r="F46" s="23">
        <v>1328655.045</v>
      </c>
      <c r="G46" s="23">
        <v>1345958.732</v>
      </c>
      <c r="H46" s="23">
        <v>1482163.4</v>
      </c>
      <c r="I46" s="23">
        <v>1249885.316</v>
      </c>
      <c r="J46" s="23">
        <v>1280691.032</v>
      </c>
      <c r="K46" s="23">
        <v>1200214.688</v>
      </c>
      <c r="L46" s="23">
        <v>1335552.788</v>
      </c>
      <c r="M46" s="23"/>
      <c r="N46" s="23"/>
      <c r="O46" s="129">
        <f t="shared" si="0"/>
        <v>13135274.222000001</v>
      </c>
    </row>
    <row r="47" spans="1:15" ht="15">
      <c r="A47" s="52">
        <v>2011</v>
      </c>
      <c r="B47" s="22" t="s">
        <v>139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148</v>
      </c>
      <c r="C48" s="23">
        <v>207918.328</v>
      </c>
      <c r="D48" s="23">
        <v>235580.646</v>
      </c>
      <c r="E48" s="23">
        <v>280002.698</v>
      </c>
      <c r="F48" s="23">
        <v>271107.156</v>
      </c>
      <c r="G48" s="23">
        <v>297971.1</v>
      </c>
      <c r="H48" s="23">
        <v>286582.218</v>
      </c>
      <c r="I48" s="23">
        <v>257784.257</v>
      </c>
      <c r="J48" s="23">
        <v>255856.523</v>
      </c>
      <c r="K48" s="23">
        <v>249776.463</v>
      </c>
      <c r="L48" s="23">
        <v>263967.247</v>
      </c>
      <c r="M48" s="23"/>
      <c r="N48" s="23"/>
      <c r="O48" s="129">
        <f t="shared" si="0"/>
        <v>2606546.6359999995</v>
      </c>
    </row>
    <row r="49" spans="1:15" ht="15">
      <c r="A49" s="52">
        <v>2011</v>
      </c>
      <c r="B49" s="22" t="s">
        <v>148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147</v>
      </c>
      <c r="C50" s="23">
        <v>271119.294</v>
      </c>
      <c r="D50" s="23">
        <v>131821.355</v>
      </c>
      <c r="E50" s="23">
        <v>135715.354</v>
      </c>
      <c r="F50" s="23">
        <v>153155.778</v>
      </c>
      <c r="G50" s="23">
        <v>153333.203</v>
      </c>
      <c r="H50" s="23">
        <v>167082.91</v>
      </c>
      <c r="I50" s="23">
        <v>135409.988</v>
      </c>
      <c r="J50" s="23">
        <v>160091.537</v>
      </c>
      <c r="K50" s="23">
        <v>179517.13</v>
      </c>
      <c r="L50" s="23">
        <v>183976.472</v>
      </c>
      <c r="M50" s="23"/>
      <c r="N50" s="23"/>
      <c r="O50" s="129">
        <f t="shared" si="0"/>
        <v>1671223.0210000002</v>
      </c>
    </row>
    <row r="51" spans="1:15" ht="15">
      <c r="A51" s="52">
        <v>2011</v>
      </c>
      <c r="B51" s="22" t="s">
        <v>147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165</v>
      </c>
      <c r="C52" s="23">
        <v>59875.496</v>
      </c>
      <c r="D52" s="23">
        <v>63941.191</v>
      </c>
      <c r="E52" s="23">
        <v>120382.166</v>
      </c>
      <c r="F52" s="23">
        <v>101500.159</v>
      </c>
      <c r="G52" s="23">
        <v>129529.722</v>
      </c>
      <c r="H52" s="23">
        <v>162162.311</v>
      </c>
      <c r="I52" s="23">
        <v>79082.886</v>
      </c>
      <c r="J52" s="23">
        <v>115082.793</v>
      </c>
      <c r="K52" s="23">
        <v>94133.309</v>
      </c>
      <c r="L52" s="23">
        <v>78218.604</v>
      </c>
      <c r="M52" s="23"/>
      <c r="N52" s="23"/>
      <c r="O52" s="129">
        <f t="shared" si="0"/>
        <v>1003908.637</v>
      </c>
    </row>
    <row r="53" spans="1:15" ht="15">
      <c r="A53" s="52">
        <v>2011</v>
      </c>
      <c r="B53" s="22" t="s">
        <v>165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158</v>
      </c>
      <c r="C54" s="23">
        <v>255891.626</v>
      </c>
      <c r="D54" s="23">
        <v>289951.111</v>
      </c>
      <c r="E54" s="23">
        <v>350179.198</v>
      </c>
      <c r="F54" s="23">
        <v>318239.988</v>
      </c>
      <c r="G54" s="23">
        <v>339628.659</v>
      </c>
      <c r="H54" s="23">
        <v>318926.461</v>
      </c>
      <c r="I54" s="23">
        <v>304589.716</v>
      </c>
      <c r="J54" s="23">
        <v>306853.105</v>
      </c>
      <c r="K54" s="23">
        <v>329234.676</v>
      </c>
      <c r="L54" s="23">
        <v>323310.317</v>
      </c>
      <c r="M54" s="23"/>
      <c r="N54" s="23"/>
      <c r="O54" s="129">
        <f t="shared" si="0"/>
        <v>3136804.857</v>
      </c>
    </row>
    <row r="55" spans="1:15" ht="15">
      <c r="A55" s="52">
        <v>2011</v>
      </c>
      <c r="B55" s="22" t="s">
        <v>158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5461.954</v>
      </c>
      <c r="E56" s="23">
        <v>7996.124</v>
      </c>
      <c r="F56" s="23">
        <v>8023.012</v>
      </c>
      <c r="G56" s="23">
        <v>9424.97</v>
      </c>
      <c r="H56" s="23">
        <v>7120.546</v>
      </c>
      <c r="I56" s="23">
        <v>6307.882</v>
      </c>
      <c r="J56" s="23">
        <v>6206.082</v>
      </c>
      <c r="K56" s="23">
        <v>6268.811</v>
      </c>
      <c r="L56" s="23">
        <v>5700.694</v>
      </c>
      <c r="M56" s="23"/>
      <c r="N56" s="23"/>
      <c r="O56" s="129">
        <f t="shared" si="0"/>
        <v>68189.918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271621.562</v>
      </c>
      <c r="D58" s="21">
        <v>256900.221</v>
      </c>
      <c r="E58" s="21">
        <v>306003.435</v>
      </c>
      <c r="F58" s="21">
        <v>321611.356</v>
      </c>
      <c r="G58" s="21">
        <v>360875.32</v>
      </c>
      <c r="H58" s="21">
        <v>412355.829</v>
      </c>
      <c r="I58" s="21">
        <v>379373.583</v>
      </c>
      <c r="J58" s="21">
        <v>342942.374</v>
      </c>
      <c r="K58" s="21">
        <v>364352.515</v>
      </c>
      <c r="L58" s="21">
        <v>339872.624</v>
      </c>
      <c r="M58" s="21"/>
      <c r="N58" s="21"/>
      <c r="O58" s="129">
        <f t="shared" si="0"/>
        <v>3355908.819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271621.562</v>
      </c>
      <c r="D60" s="23">
        <v>256900.221</v>
      </c>
      <c r="E60" s="23">
        <v>306003.435</v>
      </c>
      <c r="F60" s="23">
        <v>321611.356</v>
      </c>
      <c r="G60" s="23">
        <v>360875.32</v>
      </c>
      <c r="H60" s="23">
        <v>412355.829</v>
      </c>
      <c r="I60" s="23">
        <v>379373.583</v>
      </c>
      <c r="J60" s="23">
        <v>342942.374</v>
      </c>
      <c r="K60" s="23">
        <v>364352.515</v>
      </c>
      <c r="L60" s="23">
        <v>339872.624</v>
      </c>
      <c r="M60" s="23"/>
      <c r="N60" s="23"/>
      <c r="O60" s="129">
        <f t="shared" si="0"/>
        <v>3355908.819</v>
      </c>
    </row>
    <row r="61" spans="1:15" ht="15.75" thickBot="1">
      <c r="A61" s="52">
        <v>2011</v>
      </c>
      <c r="B61" s="22" t="s">
        <v>59</v>
      </c>
      <c r="C61" s="23">
        <v>271571.205</v>
      </c>
      <c r="D61" s="23">
        <v>256698.801</v>
      </c>
      <c r="E61" s="23">
        <v>306031.885</v>
      </c>
      <c r="F61" s="23">
        <v>321392.6</v>
      </c>
      <c r="G61" s="23">
        <v>360878.209</v>
      </c>
      <c r="H61" s="23">
        <v>409779.321</v>
      </c>
      <c r="I61" s="23">
        <v>378701.765</v>
      </c>
      <c r="J61" s="23">
        <v>343086.766</v>
      </c>
      <c r="K61" s="23">
        <v>365129.527</v>
      </c>
      <c r="L61" s="23">
        <v>335241.055</v>
      </c>
      <c r="M61" s="23">
        <v>325987.648</v>
      </c>
      <c r="N61" s="23">
        <v>345240.523</v>
      </c>
      <c r="O61" s="129">
        <f t="shared" si="0"/>
        <v>4019739.305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10349771.988</v>
      </c>
      <c r="D72" s="126">
        <v>11749536.298</v>
      </c>
      <c r="E72" s="126">
        <v>13210709.813</v>
      </c>
      <c r="F72" s="126">
        <v>12634233.334</v>
      </c>
      <c r="G72" s="126">
        <v>13136392.377</v>
      </c>
      <c r="H72" s="126">
        <v>13241238.316</v>
      </c>
      <c r="I72" s="126">
        <v>12842958.085</v>
      </c>
      <c r="J72" s="126">
        <v>12844828.257</v>
      </c>
      <c r="K72" s="126">
        <v>13013065.312</v>
      </c>
      <c r="L72" s="126">
        <v>11784944.718</v>
      </c>
      <c r="M72" s="126"/>
      <c r="N72" s="132"/>
      <c r="O72" s="127">
        <f>SUM(C72:N72)</f>
        <v>124807678.498</v>
      </c>
    </row>
    <row r="73" ht="12.75">
      <c r="B73" s="131" t="s">
        <v>127</v>
      </c>
    </row>
    <row r="75" ht="12.75">
      <c r="C75" s="159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B8" sqref="B8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173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7" t="s">
        <v>109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1:13" ht="19.5" thickBot="1" thickTop="1">
      <c r="A6" s="40"/>
      <c r="B6" s="160" t="s">
        <v>0</v>
      </c>
      <c r="C6" s="161"/>
      <c r="D6" s="161"/>
      <c r="E6" s="163"/>
      <c r="F6" s="160" t="s">
        <v>172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154</v>
      </c>
      <c r="E7" s="79" t="s">
        <v>155</v>
      </c>
      <c r="F7" s="76">
        <v>2011</v>
      </c>
      <c r="G7" s="77">
        <v>2012</v>
      </c>
      <c r="H7" s="78" t="s">
        <v>154</v>
      </c>
      <c r="I7" s="79" t="s">
        <v>155</v>
      </c>
      <c r="J7" s="76" t="s">
        <v>130</v>
      </c>
      <c r="K7" s="77" t="s">
        <v>160</v>
      </c>
      <c r="L7" s="80" t="s">
        <v>131</v>
      </c>
      <c r="M7" s="79" t="s">
        <v>132</v>
      </c>
    </row>
    <row r="8" spans="1:13" ht="18" thickBot="1" thickTop="1">
      <c r="A8" s="57" t="s">
        <v>2</v>
      </c>
      <c r="B8" s="58">
        <f>'SEKTÖR (U S D)'!B8*1.8271</f>
        <v>3224875.846969238</v>
      </c>
      <c r="C8" s="58">
        <f>'SEKTÖR (U S D)'!C8*1.7941</f>
        <v>3057880.942915799</v>
      </c>
      <c r="D8" s="116">
        <f aca="true" t="shared" si="0" ref="D8:D43">(C8-B8)/B8*100</f>
        <v>-5.178335910524493</v>
      </c>
      <c r="E8" s="116">
        <f aca="true" t="shared" si="1" ref="E8:E43">C8/C$45*100</f>
        <v>14.462600056054384</v>
      </c>
      <c r="F8" s="58">
        <f>'SEKTÖR (U S D)'!F8*1.6198</f>
        <v>23169810.198716998</v>
      </c>
      <c r="G8" s="58">
        <f>'SEKTÖR (U S D)'!G8*1.7945</f>
        <v>27553690.776987996</v>
      </c>
      <c r="H8" s="116">
        <f aca="true" t="shared" si="2" ref="H8:H45">(G8-F8)/F8*100</f>
        <v>18.92065813518727</v>
      </c>
      <c r="I8" s="116">
        <f aca="true" t="shared" si="3" ref="I8:I45">G8/G$45*100</f>
        <v>12.302546420848657</v>
      </c>
      <c r="J8" s="58">
        <f>'SEKTÖR (U S D)'!J8*1.6136</f>
        <v>28080528.151536796</v>
      </c>
      <c r="K8" s="58">
        <f>'SEKTÖR (U S D)'!K8*1.8009</f>
        <v>34078289.7579642</v>
      </c>
      <c r="L8" s="116">
        <f aca="true" t="shared" si="4" ref="L8:L45">(K8-J8)/J8*100</f>
        <v>21.35914814016473</v>
      </c>
      <c r="M8" s="116">
        <f aca="true" t="shared" si="5" ref="M8:M45">K8/K$45*100</f>
        <v>12.754415719300088</v>
      </c>
    </row>
    <row r="9" spans="1:13" s="64" customFormat="1" ht="15.75">
      <c r="A9" s="60" t="s">
        <v>73</v>
      </c>
      <c r="B9" s="61">
        <f>'SEKTÖR (U S D)'!B9*1.8271</f>
        <v>2419784.6547449077</v>
      </c>
      <c r="C9" s="61">
        <f>'SEKTÖR (U S D)'!C9*1.7941</f>
        <v>2222214.9708469477</v>
      </c>
      <c r="D9" s="62">
        <f t="shared" si="0"/>
        <v>-8.164763071397676</v>
      </c>
      <c r="E9" s="62">
        <f t="shared" si="1"/>
        <v>10.510221608330593</v>
      </c>
      <c r="F9" s="61">
        <f>'SEKTÖR (U S D)'!F9*1.6198</f>
        <v>16805905.257741597</v>
      </c>
      <c r="G9" s="61">
        <f>'SEKTÖR (U S D)'!G9*1.7945</f>
        <v>19529937.374805</v>
      </c>
      <c r="H9" s="62">
        <f t="shared" si="2"/>
        <v>16.20877944559746</v>
      </c>
      <c r="I9" s="62">
        <f t="shared" si="3"/>
        <v>8.719991927559489</v>
      </c>
      <c r="J9" s="61">
        <f>'SEKTÖR (U S D)'!J9*1.6136</f>
        <v>20488157.457252</v>
      </c>
      <c r="K9" s="61">
        <f>'SEKTÖR (U S D)'!K9*1.8009</f>
        <v>24440687.8003818</v>
      </c>
      <c r="L9" s="62">
        <f t="shared" si="4"/>
        <v>19.291780392534804</v>
      </c>
      <c r="M9" s="63">
        <f t="shared" si="5"/>
        <v>9.147369040104016</v>
      </c>
    </row>
    <row r="10" spans="1:13" ht="14.25">
      <c r="A10" s="44" t="s">
        <v>3</v>
      </c>
      <c r="B10" s="4">
        <f>'SEKTÖR (U S D)'!B10*1.8271</f>
        <v>869348.417585395</v>
      </c>
      <c r="C10" s="4">
        <f>'SEKTÖR (U S D)'!C10*1.7941</f>
        <v>878297.42307692</v>
      </c>
      <c r="D10" s="34">
        <f t="shared" si="0"/>
        <v>1.0293922793786974</v>
      </c>
      <c r="E10" s="34">
        <f t="shared" si="1"/>
        <v>4.154008804578385</v>
      </c>
      <c r="F10" s="4">
        <f>'SEKTÖR (U S D)'!F10*1.6198</f>
        <v>7124546.4892966</v>
      </c>
      <c r="G10" s="4">
        <f>'SEKTÖR (U S D)'!G10*1.7945</f>
        <v>8601132.879933</v>
      </c>
      <c r="H10" s="34">
        <f t="shared" si="2"/>
        <v>20.725338698466146</v>
      </c>
      <c r="I10" s="34">
        <f t="shared" si="3"/>
        <v>3.840350731366906</v>
      </c>
      <c r="J10" s="4">
        <f>'SEKTÖR (U S D)'!J10*1.6136</f>
        <v>8371385.626963998</v>
      </c>
      <c r="K10" s="4">
        <f>'SEKTÖR (U S D)'!K10*1.8009</f>
        <v>10539893.0050461</v>
      </c>
      <c r="L10" s="34">
        <f t="shared" si="4"/>
        <v>25.903804635368843</v>
      </c>
      <c r="M10" s="45">
        <f t="shared" si="5"/>
        <v>3.944745407650167</v>
      </c>
    </row>
    <row r="11" spans="1:13" ht="14.25">
      <c r="A11" s="44" t="s">
        <v>4</v>
      </c>
      <c r="B11" s="4">
        <f>'SEKTÖR (U S D)'!B11*1.8271</f>
        <v>369338.45544626797</v>
      </c>
      <c r="C11" s="4">
        <f>'SEKTÖR (U S D)'!C11*1.7941</f>
        <v>311813.455781058</v>
      </c>
      <c r="D11" s="34">
        <f t="shared" si="0"/>
        <v>-15.575144915712361</v>
      </c>
      <c r="E11" s="34">
        <f t="shared" si="1"/>
        <v>1.4747576466327508</v>
      </c>
      <c r="F11" s="4">
        <f>'SEKTÖR (U S D)'!F11*1.6198</f>
        <v>2781796.6613892</v>
      </c>
      <c r="G11" s="4">
        <f>'SEKTÖR (U S D)'!G11*1.7945</f>
        <v>2851142.6384205003</v>
      </c>
      <c r="H11" s="34">
        <f t="shared" si="2"/>
        <v>2.4928485246175276</v>
      </c>
      <c r="I11" s="34">
        <f t="shared" si="3"/>
        <v>1.2730169234142596</v>
      </c>
      <c r="J11" s="4">
        <f>'SEKTÖR (U S D)'!J11*1.6136</f>
        <v>3677254.3588831997</v>
      </c>
      <c r="K11" s="4">
        <f>'SEKTÖR (U S D)'!K11*1.8009</f>
        <v>3975008.7677283003</v>
      </c>
      <c r="L11" s="34">
        <f t="shared" si="4"/>
        <v>8.097193715354791</v>
      </c>
      <c r="M11" s="45">
        <f t="shared" si="5"/>
        <v>1.4877188577111917</v>
      </c>
    </row>
    <row r="12" spans="1:13" ht="14.25">
      <c r="A12" s="44" t="s">
        <v>5</v>
      </c>
      <c r="B12" s="4">
        <f>'SEKTÖR (U S D)'!B12*1.8271</f>
        <v>226235.717697627</v>
      </c>
      <c r="C12" s="4">
        <f>'SEKTÖR (U S D)'!C12*1.7941</f>
        <v>220606.542063831</v>
      </c>
      <c r="D12" s="34">
        <f t="shared" si="0"/>
        <v>-2.488190499309049</v>
      </c>
      <c r="E12" s="34">
        <f t="shared" si="1"/>
        <v>1.0433840450884357</v>
      </c>
      <c r="F12" s="4">
        <f>'SEKTÖR (U S D)'!F12*1.6198</f>
        <v>1533611.1806287996</v>
      </c>
      <c r="G12" s="4">
        <f>'SEKTÖR (U S D)'!G12*1.7945</f>
        <v>1849331.6653000002</v>
      </c>
      <c r="H12" s="34">
        <f t="shared" si="2"/>
        <v>20.5867359770911</v>
      </c>
      <c r="I12" s="34">
        <f t="shared" si="3"/>
        <v>0.8257147415946162</v>
      </c>
      <c r="J12" s="4">
        <f>'SEKTÖR (U S D)'!J12*1.6136</f>
        <v>1882463.5731024002</v>
      </c>
      <c r="K12" s="4">
        <f>'SEKTÖR (U S D)'!K12*1.8009</f>
        <v>2319838.0837722</v>
      </c>
      <c r="L12" s="34">
        <f t="shared" si="4"/>
        <v>23.234155333427438</v>
      </c>
      <c r="M12" s="45">
        <f t="shared" si="5"/>
        <v>0.8682413211472941</v>
      </c>
    </row>
    <row r="13" spans="1:13" ht="14.25">
      <c r="A13" s="44" t="s">
        <v>6</v>
      </c>
      <c r="B13" s="4">
        <f>'SEKTÖR (U S D)'!B13*1.8271</f>
        <v>349256.263878071</v>
      </c>
      <c r="C13" s="4">
        <f>'SEKTÖR (U S D)'!C13*1.7941</f>
        <v>317000.52203435</v>
      </c>
      <c r="D13" s="34">
        <f t="shared" si="0"/>
        <v>-9.235551421629411</v>
      </c>
      <c r="E13" s="34">
        <f t="shared" si="1"/>
        <v>1.4992904738049186</v>
      </c>
      <c r="F13" s="4">
        <f>'SEKTÖR (U S D)'!F13*1.6198</f>
        <v>1813425.052621</v>
      </c>
      <c r="G13" s="4">
        <f>'SEKTÖR (U S D)'!G13*1.7945</f>
        <v>1958073.62782</v>
      </c>
      <c r="H13" s="34">
        <f t="shared" si="2"/>
        <v>7.976540027939668</v>
      </c>
      <c r="I13" s="34">
        <f t="shared" si="3"/>
        <v>0.8742673312503649</v>
      </c>
      <c r="J13" s="4">
        <f>'SEKTÖR (U S D)'!J13*1.6136</f>
        <v>2235787.2301088</v>
      </c>
      <c r="K13" s="4">
        <f>'SEKTÖR (U S D)'!K13*1.8009</f>
        <v>2418377.7795975</v>
      </c>
      <c r="L13" s="34">
        <f t="shared" si="4"/>
        <v>8.166722979261968</v>
      </c>
      <c r="M13" s="45">
        <f t="shared" si="5"/>
        <v>0.9051215828721518</v>
      </c>
    </row>
    <row r="14" spans="1:13" ht="14.25">
      <c r="A14" s="44" t="s">
        <v>7</v>
      </c>
      <c r="B14" s="4">
        <f>'SEKTÖR (U S D)'!B14*1.8271</f>
        <v>477625.42572763696</v>
      </c>
      <c r="C14" s="4">
        <f>'SEKTÖR (U S D)'!C14*1.7941</f>
        <v>362146.457548953</v>
      </c>
      <c r="D14" s="34">
        <f t="shared" si="0"/>
        <v>-24.177726301475236</v>
      </c>
      <c r="E14" s="34">
        <f t="shared" si="1"/>
        <v>1.7128133746937724</v>
      </c>
      <c r="F14" s="4">
        <f>'SEKTÖR (U S D)'!F14*1.6198</f>
        <v>2277867.941713</v>
      </c>
      <c r="G14" s="4">
        <f>'SEKTÖR (U S D)'!G14*1.7945</f>
        <v>2594128.3476124997</v>
      </c>
      <c r="H14" s="34">
        <f t="shared" si="2"/>
        <v>13.88405359713986</v>
      </c>
      <c r="I14" s="34">
        <f t="shared" si="3"/>
        <v>1.158261689021934</v>
      </c>
      <c r="J14" s="4">
        <f>'SEKTÖR (U S D)'!J14*1.6136</f>
        <v>2810243.0184935993</v>
      </c>
      <c r="K14" s="4">
        <f>'SEKTÖR (U S D)'!K14*1.8009</f>
        <v>3239996.3355734996</v>
      </c>
      <c r="L14" s="34">
        <f t="shared" si="4"/>
        <v>15.292389812973006</v>
      </c>
      <c r="M14" s="45">
        <f t="shared" si="5"/>
        <v>1.2126271736760417</v>
      </c>
    </row>
    <row r="15" spans="1:13" ht="14.25">
      <c r="A15" s="44" t="s">
        <v>8</v>
      </c>
      <c r="B15" s="4">
        <f>'SEKTÖR (U S D)'!B15*1.8271</f>
        <v>22300.427196773002</v>
      </c>
      <c r="C15" s="4">
        <f>'SEKTÖR (U S D)'!C15*1.7941</f>
        <v>28410.367335427</v>
      </c>
      <c r="D15" s="34">
        <f t="shared" si="0"/>
        <v>27.39830983837897</v>
      </c>
      <c r="E15" s="34">
        <f t="shared" si="1"/>
        <v>0.1343701039668588</v>
      </c>
      <c r="F15" s="4">
        <f>'SEKTÖR (U S D)'!F15*1.6198</f>
        <v>238576.73308559993</v>
      </c>
      <c r="G15" s="4">
        <f>'SEKTÖR (U S D)'!G15*1.7945</f>
        <v>278453.953943</v>
      </c>
      <c r="H15" s="34">
        <f t="shared" si="2"/>
        <v>16.714631113291485</v>
      </c>
      <c r="I15" s="34">
        <f t="shared" si="3"/>
        <v>0.12432790663796103</v>
      </c>
      <c r="J15" s="4">
        <f>'SEKTÖR (U S D)'!J15*1.6136</f>
        <v>287071.8986056</v>
      </c>
      <c r="K15" s="4">
        <f>'SEKTÖR (U S D)'!K15*1.8009</f>
        <v>340022.88648</v>
      </c>
      <c r="L15" s="34">
        <f t="shared" si="4"/>
        <v>18.445200708115237</v>
      </c>
      <c r="M15" s="45">
        <f t="shared" si="5"/>
        <v>0.1272597093059454</v>
      </c>
    </row>
    <row r="16" spans="1:13" ht="14.25">
      <c r="A16" s="44" t="s">
        <v>142</v>
      </c>
      <c r="B16" s="4">
        <f>'SEKTÖR (U S D)'!B16*1.8271</f>
        <v>96714.880708985</v>
      </c>
      <c r="C16" s="4">
        <f>'SEKTÖR (U S D)'!C16*1.7941</f>
        <v>94839.895816743</v>
      </c>
      <c r="D16" s="34">
        <f t="shared" si="0"/>
        <v>-1.938672599807918</v>
      </c>
      <c r="E16" s="34">
        <f t="shared" si="1"/>
        <v>0.44855620874746005</v>
      </c>
      <c r="F16" s="4">
        <f>'SEKTÖR (U S D)'!F16*1.6198</f>
        <v>927596.174414</v>
      </c>
      <c r="G16" s="4">
        <f>'SEKTÖR (U S D)'!G16*1.7945</f>
        <v>1289668.78359</v>
      </c>
      <c r="H16" s="34">
        <f t="shared" si="2"/>
        <v>39.03343062025194</v>
      </c>
      <c r="I16" s="34">
        <f t="shared" si="3"/>
        <v>0.5758288501548536</v>
      </c>
      <c r="J16" s="4">
        <f>'SEKTÖR (U S D)'!J16*1.6136</f>
        <v>1101060.6027848</v>
      </c>
      <c r="K16" s="4">
        <f>'SEKTÖR (U S D)'!K16*1.8009</f>
        <v>1482391.6247997</v>
      </c>
      <c r="L16" s="34">
        <f t="shared" si="4"/>
        <v>34.633063888621415</v>
      </c>
      <c r="M16" s="45">
        <f t="shared" si="5"/>
        <v>0.5548118516447985</v>
      </c>
    </row>
    <row r="17" spans="1:13" ht="14.25">
      <c r="A17" s="81" t="s">
        <v>144</v>
      </c>
      <c r="B17" s="4">
        <f>'SEKTÖR (U S D)'!B17*1.8271</f>
        <v>8965.066504151999</v>
      </c>
      <c r="C17" s="4">
        <f>'SEKTÖR (U S D)'!C17*1.7941</f>
        <v>9100.307189666</v>
      </c>
      <c r="D17" s="34">
        <f t="shared" si="0"/>
        <v>1.5085296405929334</v>
      </c>
      <c r="E17" s="34">
        <f t="shared" si="1"/>
        <v>0.04304095081801218</v>
      </c>
      <c r="F17" s="4">
        <f>'SEKTÖR (U S D)'!F17*1.6198</f>
        <v>108485.02297359999</v>
      </c>
      <c r="G17" s="4">
        <f>'SEKTÖR (U S D)'!G17*1.7945</f>
        <v>108005.48356950001</v>
      </c>
      <c r="H17" s="34">
        <f t="shared" si="2"/>
        <v>-0.44203281794638</v>
      </c>
      <c r="I17" s="34">
        <f t="shared" si="3"/>
        <v>0.0482237565222916</v>
      </c>
      <c r="J17" s="4">
        <f>'SEKTÖR (U S D)'!J17*1.6136</f>
        <v>122891.14508239999</v>
      </c>
      <c r="K17" s="4">
        <f>'SEKTÖR (U S D)'!K17*1.8009</f>
        <v>125157.51468359999</v>
      </c>
      <c r="L17" s="34">
        <f t="shared" si="4"/>
        <v>1.844209035305491</v>
      </c>
      <c r="M17" s="45">
        <f t="shared" si="5"/>
        <v>0.04684246140303964</v>
      </c>
    </row>
    <row r="18" spans="1:13" s="64" customFormat="1" ht="15.75">
      <c r="A18" s="42" t="s">
        <v>74</v>
      </c>
      <c r="B18" s="3">
        <f>'SEKTÖR (U S D)'!B18*1.8271</f>
        <v>239657.35750546702</v>
      </c>
      <c r="C18" s="3">
        <f>'SEKTÖR (U S D)'!C18*1.7941</f>
        <v>254275.787644725</v>
      </c>
      <c r="D18" s="33">
        <f t="shared" si="0"/>
        <v>6.099720989757015</v>
      </c>
      <c r="E18" s="33">
        <f t="shared" si="1"/>
        <v>1.2026266193141109</v>
      </c>
      <c r="F18" s="3">
        <f>'SEKTÖR (U S D)'!F18*1.6198</f>
        <v>1851680.6969388</v>
      </c>
      <c r="G18" s="3">
        <f>'SEKTÖR (U S D)'!G18*1.7945</f>
        <v>2382445.5314344997</v>
      </c>
      <c r="H18" s="33">
        <f t="shared" si="2"/>
        <v>28.66395028976435</v>
      </c>
      <c r="I18" s="33">
        <f t="shared" si="3"/>
        <v>1.063746667654967</v>
      </c>
      <c r="J18" s="3">
        <f>'SEKTÖR (U S D)'!J18*1.6136</f>
        <v>2168303.8898944</v>
      </c>
      <c r="K18" s="3">
        <f>'SEKTÖR (U S D)'!K18*1.8009</f>
        <v>2887245.327213</v>
      </c>
      <c r="L18" s="33">
        <f t="shared" si="4"/>
        <v>33.15685779420956</v>
      </c>
      <c r="M18" s="43">
        <f t="shared" si="5"/>
        <v>1.0806037347656234</v>
      </c>
    </row>
    <row r="19" spans="1:13" ht="14.25">
      <c r="A19" s="44" t="s">
        <v>108</v>
      </c>
      <c r="B19" s="4">
        <f>'SEKTÖR (U S D)'!B19*1.8271</f>
        <v>239657.35750546702</v>
      </c>
      <c r="C19" s="4">
        <f>'SEKTÖR (U S D)'!C19*1.7941</f>
        <v>254275.787644725</v>
      </c>
      <c r="D19" s="34">
        <f t="shared" si="0"/>
        <v>6.099720989757015</v>
      </c>
      <c r="E19" s="34">
        <f t="shared" si="1"/>
        <v>1.2026266193141109</v>
      </c>
      <c r="F19" s="4">
        <f>'SEKTÖR (U S D)'!F19*1.6198</f>
        <v>1851680.6969388</v>
      </c>
      <c r="G19" s="4">
        <f>'SEKTÖR (U S D)'!G19*1.7945</f>
        <v>2382445.5314344997</v>
      </c>
      <c r="H19" s="34">
        <f t="shared" si="2"/>
        <v>28.66395028976435</v>
      </c>
      <c r="I19" s="34">
        <f t="shared" si="3"/>
        <v>1.063746667654967</v>
      </c>
      <c r="J19" s="4">
        <f>'SEKTÖR (U S D)'!J19*1.6136</f>
        <v>2168303.8898944</v>
      </c>
      <c r="K19" s="4">
        <f>'SEKTÖR (U S D)'!K19*1.8009</f>
        <v>2887245.327213</v>
      </c>
      <c r="L19" s="34">
        <f t="shared" si="4"/>
        <v>33.15685779420956</v>
      </c>
      <c r="M19" s="45">
        <f t="shared" si="5"/>
        <v>1.0806037347656234</v>
      </c>
    </row>
    <row r="20" spans="1:13" s="64" customFormat="1" ht="15.75">
      <c r="A20" s="42" t="s">
        <v>75</v>
      </c>
      <c r="B20" s="3">
        <f>'SEKTÖR (U S D)'!B20*1.8271</f>
        <v>565433.834718863</v>
      </c>
      <c r="C20" s="3">
        <f>'SEKTÖR (U S D)'!C20*1.7941</f>
        <v>581390.1844241259</v>
      </c>
      <c r="D20" s="33">
        <f t="shared" si="0"/>
        <v>2.8219658473739044</v>
      </c>
      <c r="E20" s="33">
        <f t="shared" si="1"/>
        <v>2.7497518284096794</v>
      </c>
      <c r="F20" s="3">
        <f>'SEKTÖR (U S D)'!F20*1.6198</f>
        <v>4512224.247276199</v>
      </c>
      <c r="G20" s="3">
        <f>'SEKTÖR (U S D)'!G20*1.7945</f>
        <v>5641307.8671595</v>
      </c>
      <c r="H20" s="33">
        <f t="shared" si="2"/>
        <v>25.022772761457308</v>
      </c>
      <c r="I20" s="33">
        <f t="shared" si="3"/>
        <v>2.518807824031737</v>
      </c>
      <c r="J20" s="3">
        <f>'SEKTÖR (U S D)'!J20*1.6136</f>
        <v>5424066.8092312</v>
      </c>
      <c r="K20" s="3">
        <f>'SEKTÖR (U S D)'!K20*1.8009</f>
        <v>6750358.4312694</v>
      </c>
      <c r="L20" s="33">
        <f t="shared" si="4"/>
        <v>24.451977984138924</v>
      </c>
      <c r="M20" s="43">
        <f t="shared" si="5"/>
        <v>2.526443618449814</v>
      </c>
    </row>
    <row r="21" spans="1:13" ht="15" thickBot="1">
      <c r="A21" s="44" t="s">
        <v>9</v>
      </c>
      <c r="B21" s="4">
        <f>'SEKTÖR (U S D)'!B21*1.8271</f>
        <v>565433.834718863</v>
      </c>
      <c r="C21" s="4">
        <f>'SEKTÖR (U S D)'!C21*1.7941</f>
        <v>581390.1844241259</v>
      </c>
      <c r="D21" s="34">
        <f t="shared" si="0"/>
        <v>2.8219658473739044</v>
      </c>
      <c r="E21" s="34">
        <f t="shared" si="1"/>
        <v>2.7497518284096794</v>
      </c>
      <c r="F21" s="4">
        <f>'SEKTÖR (U S D)'!F21*1.6198</f>
        <v>4512224.247276199</v>
      </c>
      <c r="G21" s="4">
        <f>'SEKTÖR (U S D)'!G21*1.7945</f>
        <v>5641307.8671595</v>
      </c>
      <c r="H21" s="34">
        <f t="shared" si="2"/>
        <v>25.022772761457308</v>
      </c>
      <c r="I21" s="34">
        <f t="shared" si="3"/>
        <v>2.518807824031737</v>
      </c>
      <c r="J21" s="4">
        <f>'SEKTÖR (U S D)'!J21*1.6136</f>
        <v>5424066.8092312</v>
      </c>
      <c r="K21" s="4">
        <f>'SEKTÖR (U S D)'!K21*1.8009</f>
        <v>6750358.4312694</v>
      </c>
      <c r="L21" s="34">
        <f t="shared" si="4"/>
        <v>24.451977984138924</v>
      </c>
      <c r="M21" s="45">
        <f t="shared" si="5"/>
        <v>2.526443618449814</v>
      </c>
    </row>
    <row r="22" spans="1:13" ht="18" thickBot="1" thickTop="1">
      <c r="A22" s="51" t="s">
        <v>10</v>
      </c>
      <c r="B22" s="58">
        <f>'SEKTÖR (U S D)'!B22*1.8271</f>
        <v>17742178.901640344</v>
      </c>
      <c r="C22" s="58">
        <f>'SEKTÖR (U S D)'!C22*1.7941</f>
        <v>17475722.90005049</v>
      </c>
      <c r="D22" s="59">
        <f t="shared" si="0"/>
        <v>-1.50182231318397</v>
      </c>
      <c r="E22" s="59">
        <f t="shared" si="1"/>
        <v>82.65344390840158</v>
      </c>
      <c r="F22" s="58">
        <f>'SEKTÖR (U S D)'!F22*1.6198</f>
        <v>150630294.0065196</v>
      </c>
      <c r="G22" s="58">
        <f>'SEKTÖR (U S D)'!G22*1.7945</f>
        <v>169790920.74509555</v>
      </c>
      <c r="H22" s="59">
        <f t="shared" si="2"/>
        <v>12.720300962664691</v>
      </c>
      <c r="I22" s="59">
        <f t="shared" si="3"/>
        <v>75.81055841890067</v>
      </c>
      <c r="J22" s="58">
        <f>'SEKTÖR (U S D)'!J22*1.6136</f>
        <v>177953871.74744</v>
      </c>
      <c r="K22" s="58">
        <f>'SEKTÖR (U S D)'!K22*1.8009</f>
        <v>203642549.62621832</v>
      </c>
      <c r="L22" s="59">
        <f t="shared" si="4"/>
        <v>14.43558244983667</v>
      </c>
      <c r="M22" s="59">
        <f t="shared" si="5"/>
        <v>76.21690391502057</v>
      </c>
    </row>
    <row r="23" spans="1:13" s="64" customFormat="1" ht="15.75">
      <c r="A23" s="42" t="s">
        <v>76</v>
      </c>
      <c r="B23" s="3">
        <f>'SEKTÖR (U S D)'!B23*1.8271</f>
        <v>1843673.721210365</v>
      </c>
      <c r="C23" s="3">
        <f>'SEKTÖR (U S D)'!C23*1.7941</f>
        <v>1774424.9248628211</v>
      </c>
      <c r="D23" s="33">
        <f t="shared" si="0"/>
        <v>-3.7560223129981076</v>
      </c>
      <c r="E23" s="33">
        <f t="shared" si="1"/>
        <v>8.392347019670078</v>
      </c>
      <c r="F23" s="3">
        <f>'SEKTÖR (U S D)'!F23*1.6198</f>
        <v>14886105.473785002</v>
      </c>
      <c r="G23" s="3">
        <f>'SEKTÖR (U S D)'!G23*1.7945</f>
        <v>16891833.2291215</v>
      </c>
      <c r="H23" s="33">
        <f t="shared" si="2"/>
        <v>13.473824694233558</v>
      </c>
      <c r="I23" s="33">
        <f t="shared" si="3"/>
        <v>7.5420953264112205</v>
      </c>
      <c r="J23" s="3">
        <f>'SEKTÖR (U S D)'!J23*1.6136</f>
        <v>17714590.8212752</v>
      </c>
      <c r="K23" s="3">
        <f>'SEKTÖR (U S D)'!K23*1.8009</f>
        <v>20309128.3678392</v>
      </c>
      <c r="L23" s="33">
        <f t="shared" si="4"/>
        <v>14.646330658950143</v>
      </c>
      <c r="M23" s="43">
        <f t="shared" si="5"/>
        <v>7.601058267295096</v>
      </c>
    </row>
    <row r="24" spans="1:13" ht="14.25">
      <c r="A24" s="44" t="s">
        <v>11</v>
      </c>
      <c r="B24" s="4">
        <f>'SEKTÖR (U S D)'!B24*1.8271</f>
        <v>1279110.8310774418</v>
      </c>
      <c r="C24" s="4">
        <f>'SEKTÖR (U S D)'!C24*1.7941</f>
        <v>1192764.692973161</v>
      </c>
      <c r="D24" s="34">
        <f t="shared" si="0"/>
        <v>-6.750481350513479</v>
      </c>
      <c r="E24" s="34">
        <f t="shared" si="1"/>
        <v>5.6413179706742875</v>
      </c>
      <c r="F24" s="4">
        <f>'SEKTÖR (U S D)'!F24*1.6198</f>
        <v>10793236.5160984</v>
      </c>
      <c r="G24" s="4">
        <f>'SEKTÖR (U S D)'!G24*1.7945</f>
        <v>11607861.491101999</v>
      </c>
      <c r="H24" s="34">
        <f t="shared" si="2"/>
        <v>7.5475504848667345</v>
      </c>
      <c r="I24" s="34">
        <f t="shared" si="3"/>
        <v>5.182835794917582</v>
      </c>
      <c r="J24" s="4">
        <f>'SEKTÖR (U S D)'!J24*1.6136</f>
        <v>12720509.4548992</v>
      </c>
      <c r="K24" s="4">
        <f>'SEKTÖR (U S D)'!K24*1.8009</f>
        <v>13959131.4859041</v>
      </c>
      <c r="L24" s="34">
        <f t="shared" si="4"/>
        <v>9.737204593860469</v>
      </c>
      <c r="M24" s="45">
        <f t="shared" si="5"/>
        <v>5.224457193013432</v>
      </c>
    </row>
    <row r="25" spans="1:13" ht="14.25">
      <c r="A25" s="44" t="s">
        <v>12</v>
      </c>
      <c r="B25" s="4">
        <f>'SEKTÖR (U S D)'!B25*1.8271</f>
        <v>254409.30979166998</v>
      </c>
      <c r="C25" s="4">
        <f>'SEKTÖR (U S D)'!C25*1.7941</f>
        <v>242702.51734305502</v>
      </c>
      <c r="D25" s="34">
        <f t="shared" si="0"/>
        <v>-4.601558196986338</v>
      </c>
      <c r="E25" s="34">
        <f t="shared" si="1"/>
        <v>1.1478895046787507</v>
      </c>
      <c r="F25" s="4">
        <f>'SEKTÖR (U S D)'!F25*1.6198</f>
        <v>1966767.9566807998</v>
      </c>
      <c r="G25" s="4">
        <f>'SEKTÖR (U S D)'!G25*1.7945</f>
        <v>2364025.051742</v>
      </c>
      <c r="H25" s="34">
        <f t="shared" si="2"/>
        <v>20.19847301822163</v>
      </c>
      <c r="I25" s="34">
        <f t="shared" si="3"/>
        <v>1.055522041475285</v>
      </c>
      <c r="J25" s="4">
        <f>'SEKTÖR (U S D)'!J25*1.6136</f>
        <v>2434991.1296784002</v>
      </c>
      <c r="K25" s="4">
        <f>'SEKTÖR (U S D)'!K25*1.8009</f>
        <v>2850403.3254180006</v>
      </c>
      <c r="L25" s="34">
        <f t="shared" si="4"/>
        <v>17.060111253648206</v>
      </c>
      <c r="M25" s="45">
        <f t="shared" si="5"/>
        <v>1.0668149498775905</v>
      </c>
    </row>
    <row r="26" spans="1:13" ht="14.25">
      <c r="A26" s="44" t="s">
        <v>13</v>
      </c>
      <c r="B26" s="4">
        <f>'SEKTÖR (U S D)'!B26*1.8271</f>
        <v>310153.58034125296</v>
      </c>
      <c r="C26" s="4">
        <f>'SEKTÖR (U S D)'!C26*1.7941</f>
        <v>338957.714546605</v>
      </c>
      <c r="D26" s="34">
        <f t="shared" si="0"/>
        <v>9.287055198156894</v>
      </c>
      <c r="E26" s="34">
        <f t="shared" si="1"/>
        <v>1.6031395443170404</v>
      </c>
      <c r="F26" s="4">
        <f>'SEKTÖR (U S D)'!F26*1.6198</f>
        <v>2126101.0058652</v>
      </c>
      <c r="G26" s="4">
        <f>'SEKTÖR (U S D)'!G26*1.7945</f>
        <v>2919946.6934555</v>
      </c>
      <c r="H26" s="34">
        <f t="shared" si="2"/>
        <v>37.33809849110395</v>
      </c>
      <c r="I26" s="34">
        <f t="shared" si="3"/>
        <v>1.3037374932232833</v>
      </c>
      <c r="J26" s="4">
        <f>'SEKTÖR (U S D)'!J26*1.6136</f>
        <v>2559090.2431520005</v>
      </c>
      <c r="K26" s="4">
        <f>'SEKTÖR (U S D)'!K26*1.8009</f>
        <v>3499595.3592179995</v>
      </c>
      <c r="L26" s="34">
        <f t="shared" si="4"/>
        <v>36.75154163018457</v>
      </c>
      <c r="M26" s="45">
        <f t="shared" si="5"/>
        <v>1.30978679909746</v>
      </c>
    </row>
    <row r="27" spans="1:13" s="64" customFormat="1" ht="15.75">
      <c r="A27" s="42" t="s">
        <v>77</v>
      </c>
      <c r="B27" s="3">
        <f>'SEKTÖR (U S D)'!B27*1.8271</f>
        <v>2452850.298994898</v>
      </c>
      <c r="C27" s="3">
        <f>'SEKTÖR (U S D)'!C27*1.7941</f>
        <v>2970046.252677658</v>
      </c>
      <c r="D27" s="33">
        <f t="shared" si="0"/>
        <v>21.08550831229656</v>
      </c>
      <c r="E27" s="33">
        <f t="shared" si="1"/>
        <v>14.0471757737897</v>
      </c>
      <c r="F27" s="3">
        <f>'SEKTÖR (U S D)'!F27*1.6198</f>
        <v>21459146.630066596</v>
      </c>
      <c r="G27" s="3">
        <f>'SEKTÖR (U S D)'!G27*1.7945</f>
        <v>26169409.999246996</v>
      </c>
      <c r="H27" s="33">
        <f t="shared" si="2"/>
        <v>21.94990998654536</v>
      </c>
      <c r="I27" s="33">
        <f t="shared" si="3"/>
        <v>11.68447392139714</v>
      </c>
      <c r="J27" s="3">
        <f>'SEKTÖR (U S D)'!J27*1.6136</f>
        <v>25364485.7198016</v>
      </c>
      <c r="K27" s="3">
        <f>'SEKTÖR (U S D)'!K27*1.8009</f>
        <v>30796539.577501502</v>
      </c>
      <c r="L27" s="33">
        <f t="shared" si="4"/>
        <v>21.41598263693237</v>
      </c>
      <c r="M27" s="43">
        <f t="shared" si="5"/>
        <v>11.5261614147035</v>
      </c>
    </row>
    <row r="28" spans="1:13" ht="14.25">
      <c r="A28" s="44" t="s">
        <v>14</v>
      </c>
      <c r="B28" s="4">
        <f>'SEKTÖR (U S D)'!B28*1.8271</f>
        <v>2452850.298994898</v>
      </c>
      <c r="C28" s="4">
        <f>'SEKTÖR (U S D)'!C28*1.7941</f>
        <v>2970046.252677658</v>
      </c>
      <c r="D28" s="34">
        <f t="shared" si="0"/>
        <v>21.08550831229656</v>
      </c>
      <c r="E28" s="34">
        <f t="shared" si="1"/>
        <v>14.0471757737897</v>
      </c>
      <c r="F28" s="4">
        <f>'SEKTÖR (U S D)'!F28*1.6198</f>
        <v>21459146.630066596</v>
      </c>
      <c r="G28" s="4">
        <f>'SEKTÖR (U S D)'!G28*1.7945</f>
        <v>26169409.999246996</v>
      </c>
      <c r="H28" s="34">
        <f t="shared" si="2"/>
        <v>21.94990998654536</v>
      </c>
      <c r="I28" s="34">
        <f t="shared" si="3"/>
        <v>11.68447392139714</v>
      </c>
      <c r="J28" s="4">
        <f>'SEKTÖR (U S D)'!J28*1.6136</f>
        <v>25364485.7198016</v>
      </c>
      <c r="K28" s="4">
        <f>'SEKTÖR (U S D)'!K28*1.8009</f>
        <v>30796539.577501502</v>
      </c>
      <c r="L28" s="34">
        <f t="shared" si="4"/>
        <v>21.41598263693237</v>
      </c>
      <c r="M28" s="45">
        <f t="shared" si="5"/>
        <v>11.5261614147035</v>
      </c>
    </row>
    <row r="29" spans="1:13" s="64" customFormat="1" ht="15.75">
      <c r="A29" s="42" t="s">
        <v>78</v>
      </c>
      <c r="B29" s="3">
        <f>'SEKTÖR (U S D)'!B29*1.8271</f>
        <v>13445654.881435083</v>
      </c>
      <c r="C29" s="3">
        <f>'SEKTÖR (U S D)'!C29*1.7941</f>
        <v>12731251.722510012</v>
      </c>
      <c r="D29" s="33">
        <f t="shared" si="0"/>
        <v>-5.313264137929603</v>
      </c>
      <c r="E29" s="33">
        <f t="shared" si="1"/>
        <v>60.213921114941805</v>
      </c>
      <c r="F29" s="3">
        <f>'SEKTÖR (U S D)'!F29*1.6198</f>
        <v>114285041.9075274</v>
      </c>
      <c r="G29" s="3">
        <f>'SEKTÖR (U S D)'!G29*1.7945</f>
        <v>126729677.5221105</v>
      </c>
      <c r="H29" s="33">
        <f t="shared" si="2"/>
        <v>10.88912022682072</v>
      </c>
      <c r="I29" s="33">
        <f t="shared" si="3"/>
        <v>56.58398917349599</v>
      </c>
      <c r="J29" s="3">
        <f>'SEKTÖR (U S D)'!J29*1.6136</f>
        <v>134874795.211204</v>
      </c>
      <c r="K29" s="3">
        <f>'SEKTÖR (U S D)'!K29*1.8009</f>
        <v>152536887.08177668</v>
      </c>
      <c r="L29" s="33">
        <f t="shared" si="4"/>
        <v>13.095176043022086</v>
      </c>
      <c r="M29" s="43">
        <f t="shared" si="5"/>
        <v>57.08968625440603</v>
      </c>
    </row>
    <row r="30" spans="1:13" ht="14.25">
      <c r="A30" s="44" t="s">
        <v>15</v>
      </c>
      <c r="B30" s="4">
        <f>'SEKTÖR (U S D)'!B30*1.8271</f>
        <v>2391148.7462940877</v>
      </c>
      <c r="C30" s="4">
        <f>'SEKTÖR (U S D)'!C30*1.7941</f>
        <v>2313865.833783889</v>
      </c>
      <c r="D30" s="34">
        <f t="shared" si="0"/>
        <v>-3.2320411948430707</v>
      </c>
      <c r="E30" s="34">
        <f t="shared" si="1"/>
        <v>10.943694918833428</v>
      </c>
      <c r="F30" s="4">
        <f>'SEKTÖR (U S D)'!F30*1.6198</f>
        <v>22134451.3738166</v>
      </c>
      <c r="G30" s="4">
        <f>'SEKTÖR (U S D)'!G30*1.7945</f>
        <v>23870412.821834</v>
      </c>
      <c r="H30" s="34">
        <f t="shared" si="2"/>
        <v>7.842803142936337</v>
      </c>
      <c r="I30" s="34">
        <f t="shared" si="3"/>
        <v>10.65798640923616</v>
      </c>
      <c r="J30" s="4">
        <f>'SEKTÖR (U S D)'!J30*1.6136</f>
        <v>26319331.038084794</v>
      </c>
      <c r="K30" s="4">
        <f>'SEKTÖR (U S D)'!K30*1.8009</f>
        <v>28437664.6882809</v>
      </c>
      <c r="L30" s="34">
        <f t="shared" si="4"/>
        <v>8.048584696665802</v>
      </c>
      <c r="M30" s="45">
        <f t="shared" si="5"/>
        <v>10.6433098637419</v>
      </c>
    </row>
    <row r="31" spans="1:13" ht="14.25">
      <c r="A31" s="44" t="s">
        <v>119</v>
      </c>
      <c r="B31" s="4">
        <f>'SEKTÖR (U S D)'!B31*1.8271</f>
        <v>3223997.2875420856</v>
      </c>
      <c r="C31" s="4">
        <f>'SEKTÖR (U S D)'!C31*1.7941</f>
        <v>2933756.283290217</v>
      </c>
      <c r="D31" s="34">
        <f t="shared" si="0"/>
        <v>-9.002520112947822</v>
      </c>
      <c r="E31" s="34">
        <f t="shared" si="1"/>
        <v>13.875538184526151</v>
      </c>
      <c r="F31" s="4">
        <f>'SEKTÖR (U S D)'!F31*1.6198</f>
        <v>27184683.0278842</v>
      </c>
      <c r="G31" s="4">
        <f>'SEKTÖR (U S D)'!G31*1.7945</f>
        <v>28136190.447753</v>
      </c>
      <c r="H31" s="34">
        <f t="shared" si="2"/>
        <v>3.5001600676852074</v>
      </c>
      <c r="I31" s="34">
        <f t="shared" si="3"/>
        <v>12.56262879230724</v>
      </c>
      <c r="J31" s="4">
        <f>'SEKTÖR (U S D)'!J31*1.6136</f>
        <v>31898143.8058</v>
      </c>
      <c r="K31" s="4">
        <f>'SEKTÖR (U S D)'!K31*1.8009</f>
        <v>34248522.5300133</v>
      </c>
      <c r="L31" s="34">
        <f t="shared" si="4"/>
        <v>7.3683871341314084</v>
      </c>
      <c r="M31" s="45">
        <f t="shared" si="5"/>
        <v>12.818128410259163</v>
      </c>
    </row>
    <row r="32" spans="1:13" ht="14.25">
      <c r="A32" s="44" t="s">
        <v>120</v>
      </c>
      <c r="B32" s="4">
        <f>'SEKTÖR (U S D)'!B32*1.8271</f>
        <v>151416.91827668998</v>
      </c>
      <c r="C32" s="4">
        <f>'SEKTÖR (U S D)'!C32*1.7941</f>
        <v>61555.822425174</v>
      </c>
      <c r="D32" s="34">
        <f t="shared" si="0"/>
        <v>-59.3468001292361</v>
      </c>
      <c r="E32" s="34">
        <f t="shared" si="1"/>
        <v>0.2911353507464889</v>
      </c>
      <c r="F32" s="4">
        <f>'SEKTÖR (U S D)'!F32*1.6198</f>
        <v>1969767.1265271998</v>
      </c>
      <c r="G32" s="4">
        <f>'SEKTÖR (U S D)'!G32*1.7945</f>
        <v>1146655.8064085</v>
      </c>
      <c r="H32" s="34">
        <f t="shared" si="2"/>
        <v>-41.78724017848176</v>
      </c>
      <c r="I32" s="34">
        <f t="shared" si="3"/>
        <v>0.5119744719955187</v>
      </c>
      <c r="J32" s="4">
        <f>'SEKTÖR (U S D)'!J32*1.6136</f>
        <v>2166870.8678703997</v>
      </c>
      <c r="K32" s="4">
        <f>'SEKTÖR (U S D)'!K32*1.8009</f>
        <v>1340961.5108826</v>
      </c>
      <c r="L32" s="34">
        <f t="shared" si="4"/>
        <v>-38.115301157724424</v>
      </c>
      <c r="M32" s="45">
        <f t="shared" si="5"/>
        <v>0.5018790759410209</v>
      </c>
    </row>
    <row r="33" spans="1:13" ht="14.25">
      <c r="A33" s="44" t="s">
        <v>32</v>
      </c>
      <c r="B33" s="4">
        <f>'SEKTÖR (U S D)'!B33*1.8271</f>
        <v>1956852.692141732</v>
      </c>
      <c r="C33" s="4">
        <f>'SEKTÖR (U S D)'!C33*1.7941</f>
        <v>1775947.046299811</v>
      </c>
      <c r="D33" s="34">
        <f t="shared" si="0"/>
        <v>-9.24472478528385</v>
      </c>
      <c r="E33" s="34">
        <f t="shared" si="1"/>
        <v>8.399546068289329</v>
      </c>
      <c r="F33" s="4">
        <f>'SEKTÖR (U S D)'!F33*1.6198</f>
        <v>14627043.6338572</v>
      </c>
      <c r="G33" s="4">
        <f>'SEKTÖR (U S D)'!G33*1.7945</f>
        <v>17508401.302936498</v>
      </c>
      <c r="H33" s="34">
        <f t="shared" si="2"/>
        <v>19.698838269750034</v>
      </c>
      <c r="I33" s="34">
        <f t="shared" si="3"/>
        <v>7.8173890215867985</v>
      </c>
      <c r="J33" s="4">
        <f>'SEKTÖR (U S D)'!J33*1.6136</f>
        <v>17520218.9566304</v>
      </c>
      <c r="K33" s="4">
        <f>'SEKTÖR (U S D)'!K33*1.8009</f>
        <v>21450755.1389607</v>
      </c>
      <c r="L33" s="34">
        <f t="shared" si="4"/>
        <v>22.434286877692337</v>
      </c>
      <c r="M33" s="45">
        <f t="shared" si="5"/>
        <v>8.028332715003053</v>
      </c>
    </row>
    <row r="34" spans="1:13" ht="14.25">
      <c r="A34" s="44" t="s">
        <v>31</v>
      </c>
      <c r="B34" s="4">
        <f>'SEKTÖR (U S D)'!B34*1.8271</f>
        <v>799213.975148138</v>
      </c>
      <c r="C34" s="4">
        <f>'SEKTÖR (U S D)'!C34*1.7941</f>
        <v>798961.921261735</v>
      </c>
      <c r="D34" s="34">
        <f t="shared" si="0"/>
        <v>-0.03153772259253363</v>
      </c>
      <c r="E34" s="34">
        <f t="shared" si="1"/>
        <v>3.7787824127014957</v>
      </c>
      <c r="F34" s="4">
        <f>'SEKTÖR (U S D)'!F34*1.6198</f>
        <v>6505614.065641599</v>
      </c>
      <c r="G34" s="4">
        <f>'SEKTÖR (U S D)'!G34*1.7945</f>
        <v>7862108.786493999</v>
      </c>
      <c r="H34" s="34">
        <f t="shared" si="2"/>
        <v>20.851140371460378</v>
      </c>
      <c r="I34" s="34">
        <f t="shared" si="3"/>
        <v>3.510381207891954</v>
      </c>
      <c r="J34" s="4">
        <f>'SEKTÖR (U S D)'!J34*1.6136</f>
        <v>7776552.060147999</v>
      </c>
      <c r="K34" s="4">
        <f>'SEKTÖR (U S D)'!K34*1.8009</f>
        <v>9480391.522247698</v>
      </c>
      <c r="L34" s="34">
        <f t="shared" si="4"/>
        <v>21.90996021014579</v>
      </c>
      <c r="M34" s="45">
        <f t="shared" si="5"/>
        <v>3.5482078330593656</v>
      </c>
    </row>
    <row r="35" spans="1:13" ht="14.25">
      <c r="A35" s="44" t="s">
        <v>16</v>
      </c>
      <c r="B35" s="4">
        <f>'SEKTÖR (U S D)'!B35*1.8271</f>
        <v>965651.4444480638</v>
      </c>
      <c r="C35" s="4">
        <f>'SEKTÖR (U S D)'!C35*1.7941</f>
        <v>916783.0786054711</v>
      </c>
      <c r="D35" s="34">
        <f t="shared" si="0"/>
        <v>-5.060663050167591</v>
      </c>
      <c r="E35" s="34">
        <f t="shared" si="1"/>
        <v>4.336031144295043</v>
      </c>
      <c r="F35" s="4">
        <f>'SEKTÖR (U S D)'!F35*1.6198</f>
        <v>8523106.1484114</v>
      </c>
      <c r="G35" s="4">
        <f>'SEKTÖR (U S D)'!G35*1.7945</f>
        <v>9405323.935807</v>
      </c>
      <c r="H35" s="34">
        <f t="shared" si="2"/>
        <v>10.35089522568054</v>
      </c>
      <c r="I35" s="34">
        <f t="shared" si="3"/>
        <v>4.199416886104479</v>
      </c>
      <c r="J35" s="4">
        <f>'SEKTÖR (U S D)'!J35*1.6136</f>
        <v>10040377.045723999</v>
      </c>
      <c r="K35" s="4">
        <f>'SEKTÖR (U S D)'!K35*1.8009</f>
        <v>11278427.5509777</v>
      </c>
      <c r="L35" s="34">
        <f t="shared" si="4"/>
        <v>12.330717259079051</v>
      </c>
      <c r="M35" s="45">
        <f t="shared" si="5"/>
        <v>4.2211553064090905</v>
      </c>
    </row>
    <row r="36" spans="1:13" ht="14.25">
      <c r="A36" s="44" t="s">
        <v>141</v>
      </c>
      <c r="B36" s="4">
        <f>'SEKTÖR (U S D)'!B36*1.8271</f>
        <v>2399383.801534258</v>
      </c>
      <c r="C36" s="4">
        <f>'SEKTÖR (U S D)'!C36*1.7941</f>
        <v>2396115.256394629</v>
      </c>
      <c r="D36" s="34">
        <f t="shared" si="0"/>
        <v>-0.13622435633427613</v>
      </c>
      <c r="E36" s="34">
        <f t="shared" si="1"/>
        <v>11.332703034671402</v>
      </c>
      <c r="F36" s="4">
        <f>'SEKTÖR (U S D)'!F36*1.6198</f>
        <v>20691420.719605997</v>
      </c>
      <c r="G36" s="4">
        <f>'SEKTÖR (U S D)'!G36*1.7945</f>
        <v>23571249.591379</v>
      </c>
      <c r="H36" s="34">
        <f t="shared" si="2"/>
        <v>13.917985192018472</v>
      </c>
      <c r="I36" s="34">
        <f t="shared" si="3"/>
        <v>10.52441194330082</v>
      </c>
      <c r="J36" s="4">
        <f>'SEKTÖR (U S D)'!J36*1.6136</f>
        <v>24205635.630480792</v>
      </c>
      <c r="K36" s="4">
        <f>'SEKTÖR (U S D)'!K36*1.8009</f>
        <v>28196054.9627904</v>
      </c>
      <c r="L36" s="34">
        <f t="shared" si="4"/>
        <v>16.485496986018816</v>
      </c>
      <c r="M36" s="45">
        <f t="shared" si="5"/>
        <v>10.552883058212094</v>
      </c>
    </row>
    <row r="37" spans="1:13" ht="14.25">
      <c r="A37" s="44" t="s">
        <v>150</v>
      </c>
      <c r="B37" s="4">
        <f>'SEKTÖR (U S D)'!B37*1.8271</f>
        <v>497918.762727199</v>
      </c>
      <c r="C37" s="4">
        <f>'SEKTÖR (U S D)'!C37*1.7941</f>
        <v>473583.638237402</v>
      </c>
      <c r="D37" s="34">
        <f t="shared" si="0"/>
        <v>-4.887368444705462</v>
      </c>
      <c r="E37" s="34">
        <f t="shared" si="1"/>
        <v>2.239868353536251</v>
      </c>
      <c r="F37" s="4">
        <f>'SEKTÖR (U S D)'!F37*1.6198</f>
        <v>4349487.3244549995</v>
      </c>
      <c r="G37" s="4">
        <f>'SEKTÖR (U S D)'!G37*1.7945</f>
        <v>4677447.938301999</v>
      </c>
      <c r="H37" s="34">
        <f t="shared" si="2"/>
        <v>7.540213118981644</v>
      </c>
      <c r="I37" s="34">
        <f t="shared" si="3"/>
        <v>2.0884505403581946</v>
      </c>
      <c r="J37" s="4">
        <f>'SEKTÖR (U S D)'!J37*1.6136</f>
        <v>5181602.9729872</v>
      </c>
      <c r="K37" s="4">
        <f>'SEKTÖR (U S D)'!K37*1.8009</f>
        <v>5551440.3398034</v>
      </c>
      <c r="L37" s="34">
        <f t="shared" si="4"/>
        <v>7.137508773718119</v>
      </c>
      <c r="M37" s="45">
        <f t="shared" si="5"/>
        <v>2.077726858877878</v>
      </c>
    </row>
    <row r="38" spans="1:13" ht="14.25">
      <c r="A38" s="44" t="s">
        <v>149</v>
      </c>
      <c r="B38" s="4">
        <f>'SEKTÖR (U S D)'!B38*1.8271</f>
        <v>306632.07512314303</v>
      </c>
      <c r="C38" s="4">
        <f>'SEKTÖR (U S D)'!C38*1.7941</f>
        <v>330072.188935489</v>
      </c>
      <c r="D38" s="34">
        <f t="shared" si="0"/>
        <v>7.6443776480110355</v>
      </c>
      <c r="E38" s="34">
        <f t="shared" si="1"/>
        <v>1.5611144277083921</v>
      </c>
      <c r="F38" s="4">
        <f>'SEKTÖR (U S D)'!F38*1.6198</f>
        <v>1947539.511736</v>
      </c>
      <c r="G38" s="4">
        <f>'SEKTÖR (U S D)'!G38*1.7945</f>
        <v>2999009.7111845003</v>
      </c>
      <c r="H38" s="34">
        <f t="shared" si="2"/>
        <v>53.989672256314826</v>
      </c>
      <c r="I38" s="34">
        <f t="shared" si="3"/>
        <v>1.3390386241554688</v>
      </c>
      <c r="J38" s="4">
        <f>'SEKTÖR (U S D)'!J38*1.6136</f>
        <v>2342881.4877536</v>
      </c>
      <c r="K38" s="4">
        <f>'SEKTÖR (U S D)'!K38*1.8009</f>
        <v>3481465.0992182996</v>
      </c>
      <c r="L38" s="34">
        <f t="shared" si="4"/>
        <v>48.59757599418295</v>
      </c>
      <c r="M38" s="45">
        <f t="shared" si="5"/>
        <v>1.3030012216879854</v>
      </c>
    </row>
    <row r="39" spans="1:13" ht="14.25">
      <c r="A39" s="44" t="s">
        <v>156</v>
      </c>
      <c r="B39" s="4">
        <f>'SEKTÖR (U S D)'!B39*1.8271</f>
        <v>156272.593218786</v>
      </c>
      <c r="C39" s="4">
        <f>'SEKTÖR (U S D)'!C39*1.7941</f>
        <v>140331.996862288</v>
      </c>
      <c r="D39" s="34">
        <f t="shared" si="0"/>
        <v>-10.200506709567883</v>
      </c>
      <c r="E39" s="34">
        <f t="shared" si="1"/>
        <v>0.6637163393783039</v>
      </c>
      <c r="F39" s="4">
        <f>'SEKTÖR (U S D)'!F39*1.6198</f>
        <v>1070760.5338794</v>
      </c>
      <c r="G39" s="4">
        <f>'SEKTÖR (U S D)'!G39*1.7945</f>
        <v>1801514.0490965</v>
      </c>
      <c r="H39" s="34">
        <f t="shared" si="2"/>
        <v>68.24621305097568</v>
      </c>
      <c r="I39" s="34">
        <f t="shared" si="3"/>
        <v>0.8043644822831051</v>
      </c>
      <c r="J39" s="4">
        <f>'SEKTÖR (U S D)'!J39*1.6136</f>
        <v>1289718.7743736</v>
      </c>
      <c r="K39" s="4">
        <f>'SEKTÖR (U S D)'!K39*1.8009</f>
        <v>2209178.0085858</v>
      </c>
      <c r="L39" s="34">
        <f t="shared" si="4"/>
        <v>71.29145147621578</v>
      </c>
      <c r="M39" s="45">
        <f t="shared" si="5"/>
        <v>0.8268247884374478</v>
      </c>
    </row>
    <row r="40" spans="1:13" ht="14.25">
      <c r="A40" s="81" t="s">
        <v>157</v>
      </c>
      <c r="B40" s="4">
        <f>'SEKTÖR (U S D)'!B40*1.8271</f>
        <v>588016.149790454</v>
      </c>
      <c r="C40" s="4">
        <f>'SEKTÖR (U S D)'!C40*1.7941</f>
        <v>580051.040537045</v>
      </c>
      <c r="D40" s="34">
        <f t="shared" si="0"/>
        <v>-1.354573213039714</v>
      </c>
      <c r="E40" s="34">
        <f t="shared" si="1"/>
        <v>2.7434181931838766</v>
      </c>
      <c r="F40" s="4">
        <f>'SEKTÖR (U S D)'!F40*1.6198</f>
        <v>5178457.9441868</v>
      </c>
      <c r="G40" s="4">
        <f>'SEKTÖR (U S D)'!G40*1.7945</f>
        <v>5628996.315886499</v>
      </c>
      <c r="H40" s="34">
        <f t="shared" si="2"/>
        <v>8.700241974649261</v>
      </c>
      <c r="I40" s="34">
        <f t="shared" si="3"/>
        <v>2.513310795257093</v>
      </c>
      <c r="J40" s="4">
        <f>'SEKTÖR (U S D)'!J40*1.6136</f>
        <v>6017892.331082401</v>
      </c>
      <c r="K40" s="4">
        <f>'SEKTÖR (U S D)'!K40*1.8009</f>
        <v>6721053.999175799</v>
      </c>
      <c r="L40" s="34">
        <f t="shared" si="4"/>
        <v>11.68451725966531</v>
      </c>
      <c r="M40" s="45">
        <f t="shared" si="5"/>
        <v>2.5154759052225844</v>
      </c>
    </row>
    <row r="41" spans="1:13" ht="15" thickBot="1">
      <c r="A41" s="44" t="s">
        <v>79</v>
      </c>
      <c r="B41" s="4">
        <f>'SEKTÖR (U S D)'!B41*1.8271</f>
        <v>9150.435190446</v>
      </c>
      <c r="C41" s="4">
        <f>'SEKTÖR (U S D)'!C41*1.7941</f>
        <v>10227.615876863</v>
      </c>
      <c r="D41" s="34">
        <f t="shared" si="0"/>
        <v>11.771906625180923</v>
      </c>
      <c r="E41" s="34">
        <f t="shared" si="1"/>
        <v>0.048372687071647893</v>
      </c>
      <c r="F41" s="4">
        <f>'SEKTÖR (U S D)'!F41*1.6198</f>
        <v>102710.49914579999</v>
      </c>
      <c r="G41" s="4">
        <f>'SEKTÖR (U S D)'!G41*1.7945</f>
        <v>122366.807851</v>
      </c>
      <c r="H41" s="34">
        <f t="shared" si="2"/>
        <v>19.137584637085077</v>
      </c>
      <c r="I41" s="34">
        <f t="shared" si="3"/>
        <v>0.05463599581422607</v>
      </c>
      <c r="J41" s="4">
        <f>'SEKTÖR (U S D)'!J41*1.6136</f>
        <v>115570.24510959997</v>
      </c>
      <c r="K41" s="4">
        <f>'SEKTÖR (U S D)'!K41*1.8009</f>
        <v>140964.52363830002</v>
      </c>
      <c r="L41" s="34">
        <f t="shared" si="4"/>
        <v>21.973024721560137</v>
      </c>
      <c r="M41" s="45">
        <f t="shared" si="5"/>
        <v>0.052758520128956966</v>
      </c>
    </row>
    <row r="42" spans="1:13" ht="18" thickBot="1" thickTop="1">
      <c r="A42" s="51" t="s">
        <v>17</v>
      </c>
      <c r="B42" s="58">
        <f>'SEKTÖR (U S D)'!B42*1.8271</f>
        <v>610263.530719843</v>
      </c>
      <c r="C42" s="58">
        <f>'SEKTÖR (U S D)'!C42*1.7941</f>
        <v>609765.475579568</v>
      </c>
      <c r="D42" s="59">
        <f t="shared" si="0"/>
        <v>-0.08161312534726696</v>
      </c>
      <c r="E42" s="59">
        <f t="shared" si="1"/>
        <v>2.88395603554403</v>
      </c>
      <c r="F42" s="58">
        <f>'SEKTÖR (U S D)'!F42*1.6198</f>
        <v>5176674.7225648</v>
      </c>
      <c r="G42" s="58">
        <f>'SEKTÖR (U S D)'!G42*1.7945</f>
        <v>6022178.3756955005</v>
      </c>
      <c r="H42" s="59">
        <f t="shared" si="2"/>
        <v>16.332949208595306</v>
      </c>
      <c r="I42" s="59">
        <f t="shared" si="3"/>
        <v>2.6888640662070946</v>
      </c>
      <c r="J42" s="58">
        <f>'SEKTÖR (U S D)'!J42*1.6136</f>
        <v>6127320.4061784</v>
      </c>
      <c r="K42" s="58">
        <f>'SEKTÖR (U S D)'!K42*1.8009</f>
        <v>7245118.5735123</v>
      </c>
      <c r="L42" s="59">
        <f t="shared" si="4"/>
        <v>18.242854840866222</v>
      </c>
      <c r="M42" s="59">
        <f t="shared" si="5"/>
        <v>2.71161654174862</v>
      </c>
    </row>
    <row r="43" spans="1:13" ht="14.25">
      <c r="A43" s="44" t="s">
        <v>82</v>
      </c>
      <c r="B43" s="4">
        <f>'SEKTÖR (U S D)'!B43*1.8271</f>
        <v>610263.530719843</v>
      </c>
      <c r="C43" s="4">
        <f>'SEKTÖR (U S D)'!C43*1.7941</f>
        <v>609765.475579568</v>
      </c>
      <c r="D43" s="34">
        <f t="shared" si="0"/>
        <v>-0.08161312534726696</v>
      </c>
      <c r="E43" s="34">
        <f t="shared" si="1"/>
        <v>2.88395603554403</v>
      </c>
      <c r="F43" s="4">
        <f>'SEKTÖR (U S D)'!F43*1.6198</f>
        <v>5176674.7225648</v>
      </c>
      <c r="G43" s="4">
        <f>'SEKTÖR (U S D)'!G43*1.7945</f>
        <v>6022178.3756955005</v>
      </c>
      <c r="H43" s="34">
        <f t="shared" si="2"/>
        <v>16.332949208595306</v>
      </c>
      <c r="I43" s="34">
        <f t="shared" si="3"/>
        <v>2.6888640662070946</v>
      </c>
      <c r="J43" s="4">
        <f>'SEKTÖR (U S D)'!J43*1.6136</f>
        <v>6127320.4061784</v>
      </c>
      <c r="K43" s="4">
        <f>'SEKTÖR (U S D)'!K43*1.8009</f>
        <v>7245118.5735123</v>
      </c>
      <c r="L43" s="34">
        <f t="shared" si="4"/>
        <v>18.242854840866222</v>
      </c>
      <c r="M43" s="45">
        <f t="shared" si="5"/>
        <v>2.71161654174862</v>
      </c>
    </row>
    <row r="44" spans="1:13" ht="14.25">
      <c r="A44" s="111" t="s">
        <v>123</v>
      </c>
      <c r="B44" s="121">
        <f>'SEKTÖR (U S D)'!B44*1.8271</f>
        <v>0</v>
      </c>
      <c r="C44" s="121">
        <f>'SEKTÖR (U S D)'!C44*1.7941</f>
        <v>0</v>
      </c>
      <c r="D44" s="122"/>
      <c r="E44" s="123"/>
      <c r="F44" s="4">
        <f>'SEKTÖR (U S D)'!F44*1.6198</f>
        <v>1389340.5463573944</v>
      </c>
      <c r="G44" s="4">
        <f>'SEKTÖR (U S D)'!G44*1.7945</f>
        <v>20600589.17047099</v>
      </c>
      <c r="H44" s="34">
        <f t="shared" si="2"/>
        <v>1382.7602364648535</v>
      </c>
      <c r="I44" s="34">
        <f t="shared" si="3"/>
        <v>9.198031095646055</v>
      </c>
      <c r="J44" s="113">
        <f>'SEKTÖR (U S D)'!J44*1.6136</f>
        <v>1730285.0474640394</v>
      </c>
      <c r="K44" s="113">
        <f>'SEKTÖR (U S D)'!K44*1.8009</f>
        <v>22222208.51248052</v>
      </c>
      <c r="L44" s="114">
        <f t="shared" si="4"/>
        <v>1184.3091110941573</v>
      </c>
      <c r="M44" s="115">
        <f t="shared" si="5"/>
        <v>8.317063079813359</v>
      </c>
    </row>
    <row r="45" spans="1:13" s="39" customFormat="1" ht="18.75" thickBot="1">
      <c r="A45" s="46" t="s">
        <v>18</v>
      </c>
      <c r="B45" s="47">
        <f>'SEKTÖR (U S D)'!B45*1.8271</f>
        <v>21577318.279329427</v>
      </c>
      <c r="C45" s="47">
        <f>'SEKTÖR (U S D)'!C45*1.7941</f>
        <v>21143369.31854586</v>
      </c>
      <c r="D45" s="48">
        <f>(C45-B45)/B45*100</f>
        <v>-2.011134818358222</v>
      </c>
      <c r="E45" s="49">
        <f>C45/C$45*100</f>
        <v>100</v>
      </c>
      <c r="F45" s="47">
        <f>'SEKTÖR (U S D)'!F45*1.6198</f>
        <v>180366119.47577858</v>
      </c>
      <c r="G45" s="47">
        <f>'SEKTÖR (U S D)'!G45*1.7945</f>
        <v>223967379.064661</v>
      </c>
      <c r="H45" s="48">
        <f t="shared" si="2"/>
        <v>24.17375265133297</v>
      </c>
      <c r="I45" s="49">
        <f t="shared" si="3"/>
        <v>100</v>
      </c>
      <c r="J45" s="47">
        <f>'SEKTÖR (U S D)'!J45*1.6136</f>
        <v>213892005.3558464</v>
      </c>
      <c r="K45" s="47">
        <f>'SEKTÖR (U S D)'!K45*1.8009</f>
        <v>267188168.4583689</v>
      </c>
      <c r="L45" s="48">
        <f t="shared" si="4"/>
        <v>24.91732358759978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105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9">
      <selection activeCell="D6" sqref="D6:E6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7" t="s">
        <v>116</v>
      </c>
      <c r="B5" s="168"/>
      <c r="C5" s="168"/>
      <c r="D5" s="168"/>
      <c r="E5" s="168"/>
      <c r="F5" s="168"/>
      <c r="G5" s="169"/>
    </row>
    <row r="6" spans="1:7" ht="50.25" customHeight="1" thickBot="1" thickTop="1">
      <c r="A6" s="40"/>
      <c r="B6" s="170" t="s">
        <v>174</v>
      </c>
      <c r="C6" s="172"/>
      <c r="D6" s="170" t="s">
        <v>163</v>
      </c>
      <c r="E6" s="171"/>
      <c r="F6" s="170" t="s">
        <v>151</v>
      </c>
      <c r="G6" s="172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7" t="s">
        <v>2</v>
      </c>
      <c r="B8" s="59">
        <f>'SEKTÖR (U S D)'!D8</f>
        <v>-3.4342219174624087</v>
      </c>
      <c r="C8" s="59">
        <f>'SEKTÖR (TL)'!D8</f>
        <v>-5.178335910524493</v>
      </c>
      <c r="D8" s="59">
        <f>'SEKTÖR (U S D)'!H8</f>
        <v>7.343372553567207</v>
      </c>
      <c r="E8" s="59">
        <f>'SEKTÖR (TL)'!H8</f>
        <v>18.92065813518727</v>
      </c>
      <c r="F8" s="59">
        <f>'SEKTÖR (U S D)'!L8</f>
        <v>8.73736545003599</v>
      </c>
      <c r="G8" s="59">
        <f>'SEKTÖR (TL)'!L8</f>
        <v>21.35914814016473</v>
      </c>
    </row>
    <row r="9" spans="1:7" s="64" customFormat="1" ht="15.75">
      <c r="A9" s="60" t="s">
        <v>73</v>
      </c>
      <c r="B9" s="62">
        <f>'SEKTÖR (U S D)'!D9</f>
        <v>-6.475580295273787</v>
      </c>
      <c r="C9" s="62">
        <f>'SEKTÖR (TL)'!D9</f>
        <v>-8.164763071397676</v>
      </c>
      <c r="D9" s="62">
        <f>'SEKTÖR (U S D)'!H9</f>
        <v>4.895503452760525</v>
      </c>
      <c r="E9" s="62">
        <f>'SEKTÖR (TL)'!H9</f>
        <v>16.20877944559746</v>
      </c>
      <c r="F9" s="62">
        <f>'SEKTÖR (U S D)'!L9</f>
        <v>6.88501129512697</v>
      </c>
      <c r="G9" s="62">
        <f>'SEKTÖR (TL)'!L9</f>
        <v>19.291780392534804</v>
      </c>
    </row>
    <row r="10" spans="1:7" ht="14.25">
      <c r="A10" s="44" t="s">
        <v>3</v>
      </c>
      <c r="B10" s="34">
        <f>'SEKTÖR (U S D)'!D10</f>
        <v>2.887688887828345</v>
      </c>
      <c r="C10" s="34">
        <f>'SEKTÖR (TL)'!D10</f>
        <v>1.0293922793786974</v>
      </c>
      <c r="D10" s="34">
        <f>'SEKTÖR (U S D)'!H10</f>
        <v>8.972362008233741</v>
      </c>
      <c r="E10" s="34">
        <f>'SEKTÖR (TL)'!H10</f>
        <v>20.725338698466146</v>
      </c>
      <c r="F10" s="34">
        <f>'SEKTÖR (U S D)'!L10</f>
        <v>12.80936151903557</v>
      </c>
      <c r="G10" s="34">
        <f>'SEKTÖR (TL)'!L10</f>
        <v>25.903804635368843</v>
      </c>
    </row>
    <row r="11" spans="1:7" ht="14.25">
      <c r="A11" s="44" t="s">
        <v>4</v>
      </c>
      <c r="B11" s="34">
        <f>'SEKTÖR (U S D)'!D11</f>
        <v>-14.022265913548887</v>
      </c>
      <c r="C11" s="34">
        <f>'SEKTÖR (TL)'!D11</f>
        <v>-15.575144915712361</v>
      </c>
      <c r="D11" s="34">
        <f>'SEKTÖR (U S D)'!H11</f>
        <v>-7.485140128071631</v>
      </c>
      <c r="E11" s="34">
        <f>'SEKTÖR (TL)'!H11</f>
        <v>2.4928485246175276</v>
      </c>
      <c r="F11" s="34">
        <f>'SEKTÖR (U S D)'!L11</f>
        <v>-3.1452985845430055</v>
      </c>
      <c r="G11" s="34">
        <f>'SEKTÖR (TL)'!L11</f>
        <v>8.097193715354791</v>
      </c>
    </row>
    <row r="12" spans="1:7" ht="14.25">
      <c r="A12" s="44" t="s">
        <v>5</v>
      </c>
      <c r="B12" s="34">
        <f>'SEKTÖR (U S D)'!D12</f>
        <v>-0.6945949842748748</v>
      </c>
      <c r="C12" s="34">
        <f>'SEKTÖR (TL)'!D12</f>
        <v>-2.488190499309049</v>
      </c>
      <c r="D12" s="34">
        <f>'SEKTÖR (U S D)'!H12</f>
        <v>8.847252680798082</v>
      </c>
      <c r="E12" s="34">
        <f>'SEKTÖR (TL)'!H12</f>
        <v>20.5867359770911</v>
      </c>
      <c r="F12" s="34">
        <f>'SEKTÖR (U S D)'!L12</f>
        <v>10.4173652318388</v>
      </c>
      <c r="G12" s="34">
        <f>'SEKTÖR (TL)'!L12</f>
        <v>23.234155333427438</v>
      </c>
    </row>
    <row r="13" spans="1:7" ht="14.25">
      <c r="A13" s="44" t="s">
        <v>6</v>
      </c>
      <c r="B13" s="34">
        <f>'SEKTÖR (U S D)'!D13</f>
        <v>-7.566064323314819</v>
      </c>
      <c r="C13" s="34">
        <f>'SEKTÖR (TL)'!D13</f>
        <v>-9.235551421629411</v>
      </c>
      <c r="D13" s="34">
        <f>'SEKTÖR (U S D)'!H13</f>
        <v>-2.5353025704894576</v>
      </c>
      <c r="E13" s="34">
        <f>'SEKTÖR (TL)'!H13</f>
        <v>7.976540027939668</v>
      </c>
      <c r="F13" s="34">
        <f>'SEKTÖR (U S D)'!L13</f>
        <v>-3.083000611173797</v>
      </c>
      <c r="G13" s="34">
        <f>'SEKTÖR (TL)'!L13</f>
        <v>8.166722979261968</v>
      </c>
    </row>
    <row r="14" spans="1:7" ht="14.25">
      <c r="A14" s="44" t="s">
        <v>7</v>
      </c>
      <c r="B14" s="34">
        <f>'SEKTÖR (U S D)'!D14</f>
        <v>-22.783079942826713</v>
      </c>
      <c r="C14" s="34">
        <f>'SEKTÖR (TL)'!D14</f>
        <v>-24.177726301475236</v>
      </c>
      <c r="D14" s="34">
        <f>'SEKTÖR (U S D)'!H14</f>
        <v>2.7970966935899493</v>
      </c>
      <c r="E14" s="34">
        <f>'SEKTÖR (TL)'!H14</f>
        <v>13.88405359713986</v>
      </c>
      <c r="F14" s="34">
        <f>'SEKTÖR (U S D)'!L14</f>
        <v>3.3015715487885093</v>
      </c>
      <c r="G14" s="34">
        <f>'SEKTÖR (TL)'!L14</f>
        <v>15.292389812973006</v>
      </c>
    </row>
    <row r="15" spans="1:7" ht="14.25">
      <c r="A15" s="44" t="s">
        <v>8</v>
      </c>
      <c r="B15" s="34">
        <f>'SEKTÖR (U S D)'!D15</f>
        <v>29.741626389667374</v>
      </c>
      <c r="C15" s="34">
        <f>'SEKTÖR (TL)'!D15</f>
        <v>27.39830983837897</v>
      </c>
      <c r="D15" s="34">
        <f>'SEKTÖR (U S D)'!H15</f>
        <v>5.352108931351096</v>
      </c>
      <c r="E15" s="34">
        <f>'SEKTÖR (TL)'!H15</f>
        <v>16.714631113291485</v>
      </c>
      <c r="F15" s="34">
        <f>'SEKTÖR (U S D)'!L15</f>
        <v>6.126478906443876</v>
      </c>
      <c r="G15" s="34">
        <f>'SEKTÖR (TL)'!L15</f>
        <v>18.445200708115237</v>
      </c>
    </row>
    <row r="16" spans="1:7" ht="14.25">
      <c r="A16" s="44" t="s">
        <v>142</v>
      </c>
      <c r="B16" s="34">
        <f>'SEKTÖR (U S D)'!D16</f>
        <v>-0.13496945939971902</v>
      </c>
      <c r="C16" s="34">
        <f>'SEKTÖR (TL)'!D16</f>
        <v>-1.938672599807918</v>
      </c>
      <c r="D16" s="34">
        <f>'SEKTÖR (U S D)'!H16</f>
        <v>25.498105833760988</v>
      </c>
      <c r="E16" s="34">
        <f>'SEKTÖR (TL)'!H16</f>
        <v>39.03343062025194</v>
      </c>
      <c r="F16" s="34">
        <f>'SEKTÖR (U S D)'!L16</f>
        <v>20.63074678809457</v>
      </c>
      <c r="G16" s="34">
        <f>'SEKTÖR (TL)'!L16</f>
        <v>34.633063888621415</v>
      </c>
    </row>
    <row r="17" spans="1:7" ht="14.25">
      <c r="A17" s="81" t="s">
        <v>144</v>
      </c>
      <c r="B17" s="34">
        <f>'SEKTÖR (U S D)'!D17</f>
        <v>3.3756393212905147</v>
      </c>
      <c r="C17" s="34">
        <f>'SEKTÖR (TL)'!D17</f>
        <v>1.5085296405929334</v>
      </c>
      <c r="D17" s="34">
        <f>'SEKTÖR (U S D)'!H17</f>
        <v>-10.134301899420194</v>
      </c>
      <c r="E17" s="34">
        <f>'SEKTÖR (TL)'!H17</f>
        <v>-0.44203281794638</v>
      </c>
      <c r="F17" s="34">
        <f>'SEKTÖR (U S D)'!L17</f>
        <v>-8.747950636143626</v>
      </c>
      <c r="G17" s="34">
        <f>'SEKTÖR (TL)'!L17</f>
        <v>1.844209035305491</v>
      </c>
    </row>
    <row r="18" spans="1:7" s="64" customFormat="1" ht="15.75">
      <c r="A18" s="42" t="s">
        <v>74</v>
      </c>
      <c r="B18" s="33">
        <f>'SEKTÖR (U S D)'!D18</f>
        <v>8.051279315748863</v>
      </c>
      <c r="C18" s="33">
        <f>'SEKTÖR (TL)'!D18</f>
        <v>6.099720989757015</v>
      </c>
      <c r="D18" s="33">
        <f>'SEKTÖR (U S D)'!H18</f>
        <v>16.138125761694244</v>
      </c>
      <c r="E18" s="33">
        <f>'SEKTÖR (TL)'!H18</f>
        <v>28.66395028976435</v>
      </c>
      <c r="F18" s="33">
        <f>'SEKTÖR (U S D)'!L18</f>
        <v>19.308071373611273</v>
      </c>
      <c r="G18" s="33">
        <f>'SEKTÖR (TL)'!L18</f>
        <v>33.15685779420956</v>
      </c>
    </row>
    <row r="19" spans="1:7" ht="14.25">
      <c r="A19" s="44" t="s">
        <v>108</v>
      </c>
      <c r="B19" s="34">
        <f>'SEKTÖR (U S D)'!D19</f>
        <v>8.051279315748863</v>
      </c>
      <c r="C19" s="34">
        <f>'SEKTÖR (TL)'!D19</f>
        <v>6.099720989757015</v>
      </c>
      <c r="D19" s="34">
        <f>'SEKTÖR (U S D)'!H19</f>
        <v>16.138125761694244</v>
      </c>
      <c r="E19" s="34">
        <f>'SEKTÖR (TL)'!H19</f>
        <v>28.66395028976435</v>
      </c>
      <c r="F19" s="34">
        <f>'SEKTÖR (U S D)'!L19</f>
        <v>19.308071373611273</v>
      </c>
      <c r="G19" s="34">
        <f>'SEKTÖR (TL)'!L19</f>
        <v>33.15685779420956</v>
      </c>
    </row>
    <row r="20" spans="1:7" s="64" customFormat="1" ht="15.75">
      <c r="A20" s="42" t="s">
        <v>75</v>
      </c>
      <c r="B20" s="33">
        <f>'SEKTÖR (U S D)'!D20</f>
        <v>4.713234379207896</v>
      </c>
      <c r="C20" s="33">
        <f>'SEKTÖR (TL)'!D20</f>
        <v>2.8219658473739044</v>
      </c>
      <c r="D20" s="33">
        <f>'SEKTÖR (U S D)'!H20</f>
        <v>12.851427873507118</v>
      </c>
      <c r="E20" s="33">
        <f>'SEKTÖR (TL)'!H20</f>
        <v>25.022772761457308</v>
      </c>
      <c r="F20" s="33">
        <f>'SEKTÖR (U S D)'!L20</f>
        <v>11.50852999900414</v>
      </c>
      <c r="G20" s="33">
        <f>'SEKTÖR (TL)'!L20</f>
        <v>24.451977984138924</v>
      </c>
    </row>
    <row r="21" spans="1:7" ht="15" thickBot="1">
      <c r="A21" s="44" t="s">
        <v>9</v>
      </c>
      <c r="B21" s="34">
        <f>'SEKTÖR (U S D)'!D21</f>
        <v>4.713234379207896</v>
      </c>
      <c r="C21" s="34">
        <f>'SEKTÖR (TL)'!D21</f>
        <v>2.8219658473739044</v>
      </c>
      <c r="D21" s="34">
        <f>'SEKTÖR (U S D)'!H21</f>
        <v>12.851427873507118</v>
      </c>
      <c r="E21" s="34">
        <f>'SEKTÖR (TL)'!H21</f>
        <v>25.022772761457308</v>
      </c>
      <c r="F21" s="34">
        <f>'SEKTÖR (U S D)'!L21</f>
        <v>11.50852999900414</v>
      </c>
      <c r="G21" s="34">
        <f>'SEKTÖR (TL)'!L21</f>
        <v>24.451977984138924</v>
      </c>
    </row>
    <row r="22" spans="1:7" ht="18" thickBot="1" thickTop="1">
      <c r="A22" s="51" t="s">
        <v>10</v>
      </c>
      <c r="B22" s="59">
        <f>'SEKTÖR (U S D)'!D22</f>
        <v>0.30991608694138917</v>
      </c>
      <c r="C22" s="59">
        <f>'SEKTÖR (TL)'!D22</f>
        <v>-1.50182231318397</v>
      </c>
      <c r="D22" s="59">
        <f>'SEKTÖR (U S D)'!H22</f>
        <v>1.7466388962520167</v>
      </c>
      <c r="E22" s="59">
        <f>'SEKTÖR (TL)'!H22</f>
        <v>12.720300962664691</v>
      </c>
      <c r="F22" s="59">
        <f>'SEKTÖR (U S D)'!L22</f>
        <v>2.533875196322087</v>
      </c>
      <c r="G22" s="59">
        <f>'SEKTÖR (TL)'!L22</f>
        <v>14.43558244983667</v>
      </c>
    </row>
    <row r="23" spans="1:7" s="64" customFormat="1" ht="15.75">
      <c r="A23" s="42" t="s">
        <v>76</v>
      </c>
      <c r="B23" s="33">
        <f>'SEKTÖR (U S D)'!D23</f>
        <v>-1.985746819061851</v>
      </c>
      <c r="C23" s="33">
        <f>'SEKTÖR (TL)'!D23</f>
        <v>-3.7560223129981076</v>
      </c>
      <c r="D23" s="33">
        <f>'SEKTÖR (U S D)'!H23</f>
        <v>2.426804814555318</v>
      </c>
      <c r="E23" s="33">
        <f>'SEKTÖR (TL)'!H23</f>
        <v>13.473824694233558</v>
      </c>
      <c r="F23" s="33">
        <f>'SEKTÖR (U S D)'!L23</f>
        <v>2.7227048427352827</v>
      </c>
      <c r="G23" s="33">
        <f>'SEKTÖR (TL)'!L23</f>
        <v>14.646330658950143</v>
      </c>
    </row>
    <row r="24" spans="1:7" ht="14.25">
      <c r="A24" s="44" t="s">
        <v>11</v>
      </c>
      <c r="B24" s="34">
        <f>'SEKTÖR (U S D)'!D24</f>
        <v>-5.0352848088307285</v>
      </c>
      <c r="C24" s="34">
        <f>'SEKTÖR (TL)'!D24</f>
        <v>-6.750481350513479</v>
      </c>
      <c r="D24" s="34">
        <f>'SEKTÖR (U S D)'!H24</f>
        <v>-2.9225286846547</v>
      </c>
      <c r="E24" s="34">
        <f>'SEKTÖR (TL)'!H24</f>
        <v>7.5475504848667345</v>
      </c>
      <c r="F24" s="34">
        <f>'SEKTÖR (U S D)'!L24</f>
        <v>-1.6758546656375959</v>
      </c>
      <c r="G24" s="34">
        <f>'SEKTÖR (TL)'!L24</f>
        <v>9.737204593860469</v>
      </c>
    </row>
    <row r="25" spans="1:7" ht="14.25">
      <c r="A25" s="44" t="s">
        <v>12</v>
      </c>
      <c r="B25" s="34">
        <f>'SEKTÖR (U S D)'!D25</f>
        <v>-2.84683517179296</v>
      </c>
      <c r="C25" s="34">
        <f>'SEKTÖR (TL)'!D25</f>
        <v>-4.601558196986338</v>
      </c>
      <c r="D25" s="34">
        <f>'SEKTÖR (U S D)'!H25</f>
        <v>8.496788294742485</v>
      </c>
      <c r="E25" s="34">
        <f>'SEKTÖR (TL)'!H25</f>
        <v>20.19847301822163</v>
      </c>
      <c r="F25" s="34">
        <f>'SEKTÖR (U S D)'!L25</f>
        <v>4.885443677542741</v>
      </c>
      <c r="G25" s="34">
        <f>'SEKTÖR (TL)'!L25</f>
        <v>17.060111253648206</v>
      </c>
    </row>
    <row r="26" spans="1:7" ht="14.25">
      <c r="A26" s="44" t="s">
        <v>13</v>
      </c>
      <c r="B26" s="34">
        <f>'SEKTÖR (U S D)'!D26</f>
        <v>11.297240149686434</v>
      </c>
      <c r="C26" s="34">
        <f>'SEKTÖR (TL)'!D26</f>
        <v>9.287055198156894</v>
      </c>
      <c r="D26" s="34">
        <f>'SEKTÖR (U S D)'!H26</f>
        <v>23.96781941258856</v>
      </c>
      <c r="E26" s="34">
        <f>'SEKTÖR (TL)'!H26</f>
        <v>37.33809849110395</v>
      </c>
      <c r="F26" s="34">
        <f>'SEKTÖR (U S D)'!L26</f>
        <v>22.52889531593416</v>
      </c>
      <c r="G26" s="34">
        <f>'SEKTÖR (TL)'!L26</f>
        <v>36.75154163018457</v>
      </c>
    </row>
    <row r="27" spans="1:7" s="64" customFormat="1" ht="15.75">
      <c r="A27" s="42" t="s">
        <v>77</v>
      </c>
      <c r="B27" s="33">
        <f>'SEKTÖR (U S D)'!D27</f>
        <v>23.31270956880723</v>
      </c>
      <c r="C27" s="33">
        <f>'SEKTÖR (TL)'!D27</f>
        <v>21.08550831229656</v>
      </c>
      <c r="D27" s="33">
        <f>'SEKTÖR (U S D)'!H27</f>
        <v>10.077717579384876</v>
      </c>
      <c r="E27" s="33">
        <f>'SEKTÖR (TL)'!H27</f>
        <v>21.94990998654536</v>
      </c>
      <c r="F27" s="33">
        <f>'SEKTÖR (U S D)'!L27</f>
        <v>8.78828895716257</v>
      </c>
      <c r="G27" s="33">
        <f>'SEKTÖR (TL)'!L27</f>
        <v>21.41598263693237</v>
      </c>
    </row>
    <row r="28" spans="1:7" ht="14.25">
      <c r="A28" s="44" t="s">
        <v>14</v>
      </c>
      <c r="B28" s="34">
        <f>'SEKTÖR (U S D)'!D28</f>
        <v>23.31270956880723</v>
      </c>
      <c r="C28" s="34">
        <f>'SEKTÖR (TL)'!D28</f>
        <v>21.08550831229656</v>
      </c>
      <c r="D28" s="34">
        <f>'SEKTÖR (U S D)'!H28</f>
        <v>10.077717579384876</v>
      </c>
      <c r="E28" s="34">
        <f>'SEKTÖR (TL)'!H28</f>
        <v>21.94990998654536</v>
      </c>
      <c r="F28" s="34">
        <f>'SEKTÖR (U S D)'!L28</f>
        <v>8.78828895716257</v>
      </c>
      <c r="G28" s="34">
        <f>'SEKTÖR (TL)'!L28</f>
        <v>21.41598263693237</v>
      </c>
    </row>
    <row r="29" spans="1:7" s="64" customFormat="1" ht="15.75">
      <c r="A29" s="42" t="s">
        <v>78</v>
      </c>
      <c r="B29" s="33">
        <f>'SEKTÖR (U S D)'!D29</f>
        <v>-3.5716319638878455</v>
      </c>
      <c r="C29" s="33">
        <f>'SEKTÖR (TL)'!D29</f>
        <v>-5.313264137929603</v>
      </c>
      <c r="D29" s="33">
        <f>'SEKTÖR (U S D)'!H29</f>
        <v>0.09372914093296396</v>
      </c>
      <c r="E29" s="33">
        <f>'SEKTÖR (TL)'!H29</f>
        <v>10.88912022682072</v>
      </c>
      <c r="F29" s="33">
        <f>'SEKTÖR (U S D)'!L29</f>
        <v>1.332875819323912</v>
      </c>
      <c r="G29" s="33">
        <f>'SEKTÖR (TL)'!L29</f>
        <v>13.095176043022086</v>
      </c>
    </row>
    <row r="30" spans="1:7" ht="14.25">
      <c r="A30" s="44" t="s">
        <v>15</v>
      </c>
      <c r="B30" s="34">
        <f>'SEKTÖR (U S D)'!D30</f>
        <v>-1.452127789475391</v>
      </c>
      <c r="C30" s="34">
        <f>'SEKTÖR (TL)'!D30</f>
        <v>-3.2320411948430707</v>
      </c>
      <c r="D30" s="34">
        <f>'SEKTÖR (U S D)'!H30</f>
        <v>-2.656019765434229</v>
      </c>
      <c r="E30" s="34">
        <f>'SEKTÖR (TL)'!H30</f>
        <v>7.842803142936337</v>
      </c>
      <c r="F30" s="34">
        <f>'SEKTÖR (U S D)'!L30</f>
        <v>-3.1888520925426613</v>
      </c>
      <c r="G30" s="34">
        <f>'SEKTÖR (TL)'!L30</f>
        <v>8.048584696665802</v>
      </c>
    </row>
    <row r="31" spans="1:7" ht="14.25">
      <c r="A31" s="44" t="s">
        <v>119</v>
      </c>
      <c r="B31" s="34">
        <f>'SEKTÖR (U S D)'!D31</f>
        <v>-7.328746724467414</v>
      </c>
      <c r="C31" s="34">
        <f>'SEKTÖR (TL)'!D31</f>
        <v>-9.002520112947822</v>
      </c>
      <c r="D31" s="34">
        <f>'SEKTÖR (U S D)'!H31</f>
        <v>-6.575893408951532</v>
      </c>
      <c r="E31" s="34">
        <f>'SEKTÖR (TL)'!H31</f>
        <v>3.5001600676852074</v>
      </c>
      <c r="F31" s="34">
        <f>'SEKTÖR (U S D)'!L31</f>
        <v>-3.7983066913018892</v>
      </c>
      <c r="G31" s="34">
        <f>'SEKTÖR (TL)'!L31</f>
        <v>7.3683871341314084</v>
      </c>
    </row>
    <row r="32" spans="1:7" ht="14.25">
      <c r="A32" s="44" t="s">
        <v>120</v>
      </c>
      <c r="B32" s="34">
        <f>'SEKTÖR (U S D)'!D32</f>
        <v>-58.59904047496086</v>
      </c>
      <c r="C32" s="34">
        <f>'SEKTÖR (TL)'!D32</f>
        <v>-59.3468001292361</v>
      </c>
      <c r="D32" s="34">
        <f>'SEKTÖR (U S D)'!H32</f>
        <v>-47.45442833162706</v>
      </c>
      <c r="E32" s="34">
        <f>'SEKTÖR (TL)'!H32</f>
        <v>-41.78724017848176</v>
      </c>
      <c r="F32" s="34">
        <f>'SEKTÖR (U S D)'!L32</f>
        <v>-44.55152976184359</v>
      </c>
      <c r="G32" s="34">
        <f>'SEKTÖR (TL)'!L32</f>
        <v>-38.115301157724424</v>
      </c>
    </row>
    <row r="33" spans="1:7" ht="14.25">
      <c r="A33" s="44" t="s">
        <v>32</v>
      </c>
      <c r="B33" s="34">
        <f>'SEKTÖR (U S D)'!D33</f>
        <v>-7.575406418366941</v>
      </c>
      <c r="C33" s="34">
        <f>'SEKTÖR (TL)'!D33</f>
        <v>-9.24472478528385</v>
      </c>
      <c r="D33" s="34">
        <f>'SEKTÖR (U S D)'!H33</f>
        <v>8.045794499493514</v>
      </c>
      <c r="E33" s="34">
        <f>'SEKTÖR (TL)'!H33</f>
        <v>19.698838269750034</v>
      </c>
      <c r="F33" s="34">
        <f>'SEKTÖR (U S D)'!L33</f>
        <v>9.700685938055607</v>
      </c>
      <c r="G33" s="34">
        <f>'SEKTÖR (TL)'!L33</f>
        <v>22.434286877692337</v>
      </c>
    </row>
    <row r="34" spans="1:7" ht="14.25">
      <c r="A34" s="44" t="s">
        <v>31</v>
      </c>
      <c r="B34" s="34">
        <f>'SEKTÖR (U S D)'!D34</f>
        <v>1.8072445387944773</v>
      </c>
      <c r="C34" s="34">
        <f>'SEKTÖR (TL)'!D34</f>
        <v>-0.03153772259253363</v>
      </c>
      <c r="D34" s="34">
        <f>'SEKTÖR (U S D)'!H34</f>
        <v>9.085916508047646</v>
      </c>
      <c r="E34" s="34">
        <f>'SEKTÖR (TL)'!H34</f>
        <v>20.851140371460378</v>
      </c>
      <c r="F34" s="34">
        <f>'SEKTÖR (U S D)'!L34</f>
        <v>9.230891107274832</v>
      </c>
      <c r="G34" s="34">
        <f>'SEKTÖR (TL)'!L34</f>
        <v>21.90996021014579</v>
      </c>
    </row>
    <row r="35" spans="1:7" ht="14.25">
      <c r="A35" s="44" t="s">
        <v>16</v>
      </c>
      <c r="B35" s="34">
        <f>'SEKTÖR (U S D)'!D35</f>
        <v>-3.3143846268107837</v>
      </c>
      <c r="C35" s="34">
        <f>'SEKTÖR (TL)'!D35</f>
        <v>-5.060663050167591</v>
      </c>
      <c r="D35" s="34">
        <f>'SEKTÖR (U S D)'!H35</f>
        <v>-0.39209802922410925</v>
      </c>
      <c r="E35" s="34">
        <f>'SEKTÖR (TL)'!H35</f>
        <v>10.35089522568054</v>
      </c>
      <c r="F35" s="34">
        <f>'SEKTÖR (U S D)'!L35</f>
        <v>0.6479234656282629</v>
      </c>
      <c r="G35" s="34">
        <f>'SEKTÖR (TL)'!L35</f>
        <v>12.330717259079051</v>
      </c>
    </row>
    <row r="36" spans="1:7" ht="14.25">
      <c r="A36" s="44" t="s">
        <v>141</v>
      </c>
      <c r="B36" s="34">
        <f>'SEKTÖR (U S D)'!D36</f>
        <v>1.7006323385216144</v>
      </c>
      <c r="C36" s="34">
        <f>'SEKTÖR (TL)'!D36</f>
        <v>-0.13622435633427613</v>
      </c>
      <c r="D36" s="34">
        <f>'SEKTÖR (U S D)'!H36</f>
        <v>2.827724945127619</v>
      </c>
      <c r="E36" s="34">
        <f>'SEKTÖR (TL)'!H36</f>
        <v>13.917985192018472</v>
      </c>
      <c r="F36" s="34">
        <f>'SEKTÖR (U S D)'!L36</f>
        <v>4.370591335798742</v>
      </c>
      <c r="G36" s="34">
        <f>'SEKTÖR (TL)'!L36</f>
        <v>16.485496986018816</v>
      </c>
    </row>
    <row r="37" spans="1:7" ht="14.25">
      <c r="A37" s="44" t="s">
        <v>150</v>
      </c>
      <c r="B37" s="34">
        <f>'SEKTÖR (U S D)'!D37</f>
        <v>-3.1379025056135927</v>
      </c>
      <c r="C37" s="34">
        <f>'SEKTÖR (TL)'!D37</f>
        <v>-4.887368444705462</v>
      </c>
      <c r="D37" s="34">
        <f>'SEKTÖR (U S D)'!H37</f>
        <v>-2.929151735789111</v>
      </c>
      <c r="E37" s="34">
        <f>'SEKTÖR (TL)'!H37</f>
        <v>7.540213118981644</v>
      </c>
      <c r="F37" s="34">
        <f>'SEKTÖR (U S D)'!L37</f>
        <v>-4.0051728817415935</v>
      </c>
      <c r="G37" s="34">
        <f>'SEKTÖR (TL)'!L37</f>
        <v>7.137508773718119</v>
      </c>
    </row>
    <row r="38" spans="1:7" ht="14.25">
      <c r="A38" s="81" t="s">
        <v>149</v>
      </c>
      <c r="B38" s="34">
        <f>'SEKTÖR (U S D)'!D38</f>
        <v>9.624347807079308</v>
      </c>
      <c r="C38" s="34">
        <f>'SEKTÖR (TL)'!D38</f>
        <v>7.6443776480110355</v>
      </c>
      <c r="D38" s="34">
        <f>'SEKTÖR (U S D)'!H38</f>
        <v>38.99831213194691</v>
      </c>
      <c r="E38" s="34">
        <f>'SEKTÖR (TL)'!H38</f>
        <v>53.989672256314826</v>
      </c>
      <c r="F38" s="34">
        <f>'SEKTÖR (U S D)'!L38</f>
        <v>33.14290000789249</v>
      </c>
      <c r="G38" s="34">
        <f>'SEKTÖR (TL)'!L38</f>
        <v>48.59757599418295</v>
      </c>
    </row>
    <row r="39" spans="1:7" ht="15" thickBot="1">
      <c r="A39" s="44" t="s">
        <v>79</v>
      </c>
      <c r="B39" s="34">
        <f>'SEKTÖR (U S D)'!D41</f>
        <v>13.827796998421531</v>
      </c>
      <c r="C39" s="34">
        <f>'SEKTÖR (TL)'!D41</f>
        <v>11.771906625180923</v>
      </c>
      <c r="D39" s="34">
        <f>'SEKTÖR (U S D)'!H41</f>
        <v>7.539180604709064</v>
      </c>
      <c r="E39" s="34">
        <f>'SEKTÖR (TL)'!H41</f>
        <v>19.137584637085077</v>
      </c>
      <c r="F39" s="34">
        <f>'SEKTÖR (U S D)'!L41</f>
        <v>9.287396685384758</v>
      </c>
      <c r="G39" s="34">
        <f>'SEKTÖR (TL)'!L41</f>
        <v>21.973024721560137</v>
      </c>
    </row>
    <row r="40" spans="1:7" ht="18" thickBot="1" thickTop="1">
      <c r="A40" s="51" t="s">
        <v>17</v>
      </c>
      <c r="B40" s="59">
        <f>'SEKTÖR (U S D)'!D42</f>
        <v>1.7562480679326868</v>
      </c>
      <c r="C40" s="59">
        <f>'SEKTÖR (TL)'!D42</f>
        <v>-0.08161312534726696</v>
      </c>
      <c r="D40" s="59">
        <f>'SEKTÖR (U S D)'!H42</f>
        <v>5.007584913949655</v>
      </c>
      <c r="E40" s="59">
        <f>'SEKTÖR (TL)'!H42</f>
        <v>16.332949208595306</v>
      </c>
      <c r="F40" s="59">
        <f>'SEKTÖR (U S D)'!L42</f>
        <v>5.945177728481167</v>
      </c>
      <c r="G40" s="59">
        <f>'SEKTÖR (TL)'!L42</f>
        <v>18.242854840866222</v>
      </c>
    </row>
    <row r="41" spans="1:7" ht="14.25">
      <c r="A41" s="44" t="s">
        <v>82</v>
      </c>
      <c r="B41" s="34">
        <f>'SEKTÖR (U S D)'!D43</f>
        <v>1.7562480679326868</v>
      </c>
      <c r="C41" s="34">
        <f>'SEKTÖR (TL)'!D43</f>
        <v>-0.08161312534726696</v>
      </c>
      <c r="D41" s="34">
        <f>'SEKTÖR (U S D)'!H43</f>
        <v>5.007584913949655</v>
      </c>
      <c r="E41" s="34">
        <f>'SEKTÖR (TL)'!H43</f>
        <v>16.332949208595306</v>
      </c>
      <c r="F41" s="34">
        <f>'SEKTÖR (U S D)'!L43</f>
        <v>5.945177728481167</v>
      </c>
      <c r="G41" s="34">
        <f>'SEKTÖR (TL)'!L43</f>
        <v>18.242854840866222</v>
      </c>
    </row>
    <row r="42" spans="1:7" ht="14.25">
      <c r="A42" s="111" t="s">
        <v>123</v>
      </c>
      <c r="B42" s="122"/>
      <c r="C42" s="122"/>
      <c r="D42" s="114">
        <f>'SEKTÖR (U S D)'!H44</f>
        <v>1238.4090448736526</v>
      </c>
      <c r="E42" s="114">
        <f>'SEKTÖR (TL)'!H44</f>
        <v>1382.7602364648535</v>
      </c>
      <c r="F42" s="114">
        <f>'SEKTÖR (U S D)'!L44</f>
        <v>1050.7363993900449</v>
      </c>
      <c r="G42" s="114">
        <f>'SEKTÖR (TL)'!L44</f>
        <v>1184.3091110941573</v>
      </c>
    </row>
    <row r="43" spans="1:7" s="39" customFormat="1" ht="18.75" thickBot="1">
      <c r="A43" s="46" t="s">
        <v>18</v>
      </c>
      <c r="B43" s="48">
        <f>'SEKTÖR (U S D)'!D45</f>
        <v>-0.2087645207192066</v>
      </c>
      <c r="C43" s="48">
        <f>'SEKTÖR (TL)'!D45</f>
        <v>-2.011134818358222</v>
      </c>
      <c r="D43" s="48">
        <f>'SEKTÖR (U S D)'!H45</f>
        <v>12.085062437798342</v>
      </c>
      <c r="E43" s="48">
        <f>'SEKTÖR (TL)'!H45</f>
        <v>24.17375265133297</v>
      </c>
      <c r="F43" s="48">
        <f>'SEKTÖR (U S D)'!L45</f>
        <v>11.925478005969788</v>
      </c>
      <c r="G43" s="48">
        <f>'SEKTÖR (TL)'!L45</f>
        <v>24.91732358759978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7">
      <selection activeCell="D25" sqref="D25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171</v>
      </c>
    </row>
    <row r="5" ht="13.5" thickBot="1"/>
    <row r="6" spans="1:17" ht="24" thickBot="1" thickTop="1">
      <c r="A6" s="173" t="s">
        <v>114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1:17" ht="24" customHeight="1" thickBot="1" thickTop="1">
      <c r="A7" s="6"/>
      <c r="B7" s="160" t="s">
        <v>0</v>
      </c>
      <c r="C7" s="161"/>
      <c r="D7" s="161"/>
      <c r="E7" s="163"/>
      <c r="F7" s="160" t="s">
        <v>172</v>
      </c>
      <c r="G7" s="161"/>
      <c r="H7" s="161"/>
      <c r="I7" s="163"/>
      <c r="J7" s="160" t="s">
        <v>113</v>
      </c>
      <c r="K7" s="161"/>
      <c r="L7" s="161"/>
      <c r="M7" s="162"/>
      <c r="N7" s="160" t="s">
        <v>113</v>
      </c>
      <c r="O7" s="161"/>
      <c r="P7" s="161"/>
      <c r="Q7" s="163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154</v>
      </c>
      <c r="E8" s="79" t="s">
        <v>155</v>
      </c>
      <c r="F8" s="76">
        <v>2011</v>
      </c>
      <c r="G8" s="77">
        <v>2012</v>
      </c>
      <c r="H8" s="78" t="s">
        <v>154</v>
      </c>
      <c r="I8" s="79" t="s">
        <v>155</v>
      </c>
      <c r="J8" s="76" t="s">
        <v>130</v>
      </c>
      <c r="K8" s="77" t="s">
        <v>160</v>
      </c>
      <c r="L8" s="78" t="s">
        <v>154</v>
      </c>
      <c r="M8" s="79" t="s">
        <v>155</v>
      </c>
      <c r="N8" s="76">
        <v>2010</v>
      </c>
      <c r="O8" s="77">
        <v>2011</v>
      </c>
      <c r="P8" s="78" t="s">
        <v>134</v>
      </c>
      <c r="Q8" s="79" t="s">
        <v>133</v>
      </c>
    </row>
    <row r="9" spans="1:17" ht="22.5" customHeight="1" thickTop="1">
      <c r="A9" s="8" t="s">
        <v>34</v>
      </c>
      <c r="B9" s="83">
        <v>80347.866</v>
      </c>
      <c r="C9" s="12">
        <v>105733.831</v>
      </c>
      <c r="D9" s="50">
        <f aca="true" t="shared" si="0" ref="D9:D22">(C9-B9)/B9*100</f>
        <v>31.595070614569913</v>
      </c>
      <c r="E9" s="9">
        <f aca="true" t="shared" si="1" ref="E9:E22">C9/C$22*100</f>
        <v>0.8971941194559286</v>
      </c>
      <c r="F9" s="83">
        <v>870262</v>
      </c>
      <c r="G9" s="12">
        <v>1006252.1429999999</v>
      </c>
      <c r="H9" s="50">
        <f aca="true" t="shared" si="2" ref="H9:H22">(G9-F9)/F9*100</f>
        <v>15.626345054707654</v>
      </c>
      <c r="I9" s="9">
        <f aca="true" t="shared" si="3" ref="I9:I22">G9/G$22*100</f>
        <v>0.8879126584087784</v>
      </c>
      <c r="J9" s="84">
        <v>1042757.143</v>
      </c>
      <c r="K9" s="84">
        <v>1208325.3169999998</v>
      </c>
      <c r="L9" s="85">
        <f aca="true" t="shared" si="4" ref="L9:L22">(K9-J9)/J9*100</f>
        <v>15.877922784941283</v>
      </c>
      <c r="M9" s="9">
        <f aca="true" t="shared" si="5" ref="M9:M22">K9/K$22*100</f>
        <v>0.8883179037880926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1062058.142</v>
      </c>
      <c r="C10" s="12">
        <v>1274738.945</v>
      </c>
      <c r="D10" s="50">
        <f t="shared" si="0"/>
        <v>20.025344619974682</v>
      </c>
      <c r="E10" s="9">
        <f t="shared" si="1"/>
        <v>10.81667309770942</v>
      </c>
      <c r="F10" s="83">
        <v>10322054.002</v>
      </c>
      <c r="G10" s="12">
        <v>10713379.355</v>
      </c>
      <c r="H10" s="50">
        <f t="shared" si="2"/>
        <v>3.7911577765837783</v>
      </c>
      <c r="I10" s="9">
        <f t="shared" si="3"/>
        <v>9.453440879419599</v>
      </c>
      <c r="J10" s="84">
        <v>12400361.931000002</v>
      </c>
      <c r="K10" s="84">
        <v>12978914.986</v>
      </c>
      <c r="L10" s="85">
        <f t="shared" si="4"/>
        <v>4.665614263674493</v>
      </c>
      <c r="M10" s="9">
        <f t="shared" si="5"/>
        <v>9.541637828488353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284306.442</v>
      </c>
      <c r="C11" s="12">
        <v>273446.91</v>
      </c>
      <c r="D11" s="50">
        <f t="shared" si="0"/>
        <v>-3.819657382227029</v>
      </c>
      <c r="E11" s="9">
        <f t="shared" si="1"/>
        <v>2.3203071080948017</v>
      </c>
      <c r="F11" s="83">
        <v>2739325.789</v>
      </c>
      <c r="G11" s="12">
        <v>2670296.444</v>
      </c>
      <c r="H11" s="50">
        <f t="shared" si="2"/>
        <v>-2.5199392228990454</v>
      </c>
      <c r="I11" s="9">
        <f t="shared" si="3"/>
        <v>2.3562583501812706</v>
      </c>
      <c r="J11" s="84">
        <v>3312858.6039999994</v>
      </c>
      <c r="K11" s="84">
        <v>3236498.328</v>
      </c>
      <c r="L11" s="85">
        <f t="shared" si="4"/>
        <v>-2.3049663486331866</v>
      </c>
      <c r="M11" s="9">
        <f t="shared" si="5"/>
        <v>2.3793587454417517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125</v>
      </c>
      <c r="B12" s="83">
        <v>152254.852</v>
      </c>
      <c r="C12" s="12">
        <v>156435.434</v>
      </c>
      <c r="D12" s="50">
        <f t="shared" si="0"/>
        <v>2.745779162426951</v>
      </c>
      <c r="E12" s="9">
        <f t="shared" si="1"/>
        <v>1.3274176309693728</v>
      </c>
      <c r="F12" s="83">
        <v>1445570.4</v>
      </c>
      <c r="G12" s="12">
        <v>1475689.401</v>
      </c>
      <c r="H12" s="50">
        <f t="shared" si="2"/>
        <v>2.083537474203966</v>
      </c>
      <c r="I12" s="9">
        <f t="shared" si="3"/>
        <v>1.3021421202852217</v>
      </c>
      <c r="J12" s="84">
        <v>1731519.787</v>
      </c>
      <c r="K12" s="84">
        <v>1740535.8140000002</v>
      </c>
      <c r="L12" s="85">
        <f t="shared" si="4"/>
        <v>0.5207002003494999</v>
      </c>
      <c r="M12" s="9">
        <f t="shared" si="5"/>
        <v>1.2795801792842696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80179.455</v>
      </c>
      <c r="C13" s="12">
        <v>103671.09</v>
      </c>
      <c r="D13" s="50">
        <f t="shared" si="0"/>
        <v>29.29882100096589</v>
      </c>
      <c r="E13" s="9">
        <f t="shared" si="1"/>
        <v>0.879690931709325</v>
      </c>
      <c r="F13" s="83">
        <v>855339.2200000001</v>
      </c>
      <c r="G13" s="12">
        <v>905535.743</v>
      </c>
      <c r="H13" s="50">
        <f t="shared" si="2"/>
        <v>5.8686100001353765</v>
      </c>
      <c r="I13" s="9">
        <f t="shared" si="3"/>
        <v>0.799040930689773</v>
      </c>
      <c r="J13" s="84">
        <v>1062337.1830000002</v>
      </c>
      <c r="K13" s="84">
        <v>1162320.3660000002</v>
      </c>
      <c r="L13" s="85">
        <f t="shared" si="4"/>
        <v>9.411624162269385</v>
      </c>
      <c r="M13" s="9">
        <f t="shared" si="5"/>
        <v>0.8544966959881457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996037.35</v>
      </c>
      <c r="C14" s="12">
        <v>951982.935</v>
      </c>
      <c r="D14" s="50">
        <f t="shared" si="0"/>
        <v>-4.422968174838014</v>
      </c>
      <c r="E14" s="9">
        <f t="shared" si="1"/>
        <v>8.077958426611778</v>
      </c>
      <c r="F14" s="83">
        <v>9473400.569999998</v>
      </c>
      <c r="G14" s="12">
        <v>9463313.803000001</v>
      </c>
      <c r="H14" s="50">
        <f t="shared" si="2"/>
        <v>-0.10647461727671038</v>
      </c>
      <c r="I14" s="9">
        <f t="shared" si="3"/>
        <v>8.350388294455756</v>
      </c>
      <c r="J14" s="84">
        <v>11289075.496999998</v>
      </c>
      <c r="K14" s="84">
        <v>11387091.48</v>
      </c>
      <c r="L14" s="85">
        <f t="shared" si="4"/>
        <v>0.868237465734461</v>
      </c>
      <c r="M14" s="9">
        <f t="shared" si="5"/>
        <v>8.37138566199292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665716.077</v>
      </c>
      <c r="C15" s="12">
        <v>746606.105</v>
      </c>
      <c r="D15" s="50">
        <f t="shared" si="0"/>
        <v>12.150829879988</v>
      </c>
      <c r="E15" s="9">
        <f t="shared" si="1"/>
        <v>6.335253349099736</v>
      </c>
      <c r="F15" s="83">
        <v>5780354.546</v>
      </c>
      <c r="G15" s="12">
        <v>6651053.351</v>
      </c>
      <c r="H15" s="50">
        <f t="shared" si="2"/>
        <v>15.063069195340665</v>
      </c>
      <c r="I15" s="9">
        <f t="shared" si="3"/>
        <v>5.868861500755109</v>
      </c>
      <c r="J15" s="84">
        <v>6862545.461000001</v>
      </c>
      <c r="K15" s="84">
        <v>7905734.568</v>
      </c>
      <c r="L15" s="85">
        <f t="shared" si="4"/>
        <v>15.20119776150797</v>
      </c>
      <c r="M15" s="9">
        <f t="shared" si="5"/>
        <v>5.812015572748959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558472.781</v>
      </c>
      <c r="C16" s="12">
        <v>481616.314</v>
      </c>
      <c r="D16" s="50">
        <f t="shared" si="0"/>
        <v>-13.761900242010174</v>
      </c>
      <c r="E16" s="9">
        <f t="shared" si="1"/>
        <v>4.086708300154564</v>
      </c>
      <c r="F16" s="83">
        <v>4854542.877</v>
      </c>
      <c r="G16" s="12">
        <v>4626068.37</v>
      </c>
      <c r="H16" s="50">
        <f t="shared" si="2"/>
        <v>-4.706406201137364</v>
      </c>
      <c r="I16" s="9">
        <f t="shared" si="3"/>
        <v>4.082023271166802</v>
      </c>
      <c r="J16" s="84">
        <v>5702413.234999999</v>
      </c>
      <c r="K16" s="84">
        <v>5582578.123</v>
      </c>
      <c r="L16" s="85">
        <f t="shared" si="4"/>
        <v>-2.1014806725068875</v>
      </c>
      <c r="M16" s="9">
        <f t="shared" si="5"/>
        <v>4.104113375915159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3458655.492</v>
      </c>
      <c r="C17" s="12">
        <v>3407056.706</v>
      </c>
      <c r="D17" s="50">
        <f t="shared" si="0"/>
        <v>-1.4918741146480257</v>
      </c>
      <c r="E17" s="9">
        <f t="shared" si="1"/>
        <v>28.910247669698887</v>
      </c>
      <c r="F17" s="83">
        <v>31127777.691000003</v>
      </c>
      <c r="G17" s="12">
        <v>33519557.834999997</v>
      </c>
      <c r="H17" s="50">
        <f t="shared" si="2"/>
        <v>7.683748476177055</v>
      </c>
      <c r="I17" s="9">
        <f t="shared" si="3"/>
        <v>29.577516841086272</v>
      </c>
      <c r="J17" s="84">
        <v>36880932.617000006</v>
      </c>
      <c r="K17" s="84">
        <v>40047514.085999995</v>
      </c>
      <c r="L17" s="85">
        <f t="shared" si="4"/>
        <v>8.585958229105021</v>
      </c>
      <c r="M17" s="9">
        <f t="shared" si="5"/>
        <v>29.441511540223424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1533468.762</v>
      </c>
      <c r="C18" s="12">
        <v>1505574.71</v>
      </c>
      <c r="D18" s="50">
        <f t="shared" si="0"/>
        <v>-1.8190166432617647</v>
      </c>
      <c r="E18" s="9">
        <f t="shared" si="1"/>
        <v>12.775407487255094</v>
      </c>
      <c r="F18" s="83">
        <v>15541562.03</v>
      </c>
      <c r="G18" s="12">
        <v>15480076.943999998</v>
      </c>
      <c r="H18" s="50">
        <f t="shared" si="2"/>
        <v>-0.3956171579234823</v>
      </c>
      <c r="I18" s="9">
        <f t="shared" si="3"/>
        <v>13.659554781906664</v>
      </c>
      <c r="J18" s="84">
        <v>18562340.530999996</v>
      </c>
      <c r="K18" s="84">
        <v>18398018.015</v>
      </c>
      <c r="L18" s="85">
        <f t="shared" si="4"/>
        <v>-0.8852467485205797</v>
      </c>
      <c r="M18" s="9">
        <f t="shared" si="5"/>
        <v>13.525570115105323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178360.164</v>
      </c>
      <c r="C19" s="12">
        <v>149989.905</v>
      </c>
      <c r="D19" s="50">
        <f t="shared" si="0"/>
        <v>-15.906163329161322</v>
      </c>
      <c r="E19" s="9">
        <f t="shared" si="1"/>
        <v>1.2727247227403815</v>
      </c>
      <c r="F19" s="83">
        <v>1206777.8159999999</v>
      </c>
      <c r="G19" s="12">
        <v>1226568.319</v>
      </c>
      <c r="H19" s="50">
        <f t="shared" si="2"/>
        <v>1.6399458738475874</v>
      </c>
      <c r="I19" s="9">
        <f t="shared" si="3"/>
        <v>1.0823187254004951</v>
      </c>
      <c r="J19" s="84">
        <v>1511463.059</v>
      </c>
      <c r="K19" s="84">
        <v>1489524.714</v>
      </c>
      <c r="L19" s="85">
        <f t="shared" si="4"/>
        <v>-1.451464186925919</v>
      </c>
      <c r="M19" s="9">
        <f t="shared" si="5"/>
        <v>1.095045723999374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892853.268</v>
      </c>
      <c r="C20" s="12">
        <v>892759.431</v>
      </c>
      <c r="D20" s="50">
        <f t="shared" si="0"/>
        <v>-0.010509789610811811</v>
      </c>
      <c r="E20" s="9">
        <f t="shared" si="1"/>
        <v>7.575423154600544</v>
      </c>
      <c r="F20" s="83">
        <v>8458522.468</v>
      </c>
      <c r="G20" s="12">
        <v>8760378.939</v>
      </c>
      <c r="H20" s="50">
        <f t="shared" si="2"/>
        <v>3.5686666571138432</v>
      </c>
      <c r="I20" s="9">
        <f t="shared" si="3"/>
        <v>7.730121527200328</v>
      </c>
      <c r="J20" s="84">
        <v>10133064.941</v>
      </c>
      <c r="K20" s="84">
        <v>10469144.479</v>
      </c>
      <c r="L20" s="85">
        <f t="shared" si="4"/>
        <v>3.316662233557481</v>
      </c>
      <c r="M20" s="9">
        <f t="shared" si="5"/>
        <v>7.696543594012906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1867747.49</v>
      </c>
      <c r="C21" s="90">
        <v>1735332.403</v>
      </c>
      <c r="D21" s="91">
        <f t="shared" si="0"/>
        <v>-7.089560430891012</v>
      </c>
      <c r="E21" s="92">
        <f t="shared" si="1"/>
        <v>14.724994001900162</v>
      </c>
      <c r="F21" s="89">
        <v>17817850.349</v>
      </c>
      <c r="G21" s="90">
        <v>16829658.782</v>
      </c>
      <c r="H21" s="91">
        <f t="shared" si="2"/>
        <v>-5.546076252994563</v>
      </c>
      <c r="I21" s="92">
        <f t="shared" si="3"/>
        <v>14.850420119043928</v>
      </c>
      <c r="J21" s="93">
        <v>20992042.407</v>
      </c>
      <c r="K21" s="94">
        <v>20417774.007</v>
      </c>
      <c r="L21" s="95">
        <f t="shared" si="4"/>
        <v>-2.735648055896204</v>
      </c>
      <c r="M21" s="92">
        <f t="shared" si="5"/>
        <v>15.010423063011302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11809598.97068</v>
      </c>
      <c r="C22" s="102">
        <v>11784944.719</v>
      </c>
      <c r="D22" s="103">
        <f t="shared" si="0"/>
        <v>-0.20876451216683573</v>
      </c>
      <c r="E22" s="104">
        <f t="shared" si="1"/>
        <v>100</v>
      </c>
      <c r="F22" s="101">
        <v>110493339.758</v>
      </c>
      <c r="G22" s="102">
        <v>113327829.429</v>
      </c>
      <c r="H22" s="103">
        <f t="shared" si="2"/>
        <v>2.5653036438287034</v>
      </c>
      <c r="I22" s="104">
        <f t="shared" si="3"/>
        <v>100</v>
      </c>
      <c r="J22" s="105">
        <v>131483712.39600001</v>
      </c>
      <c r="K22" s="106">
        <v>136023974.28300002</v>
      </c>
      <c r="L22" s="103">
        <f t="shared" si="4"/>
        <v>3.453098337629637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6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6"/>
      <c r="I27" s="176"/>
      <c r="N27" t="s">
        <v>72</v>
      </c>
    </row>
    <row r="28" spans="8:9" ht="12.75">
      <c r="H28" s="176"/>
      <c r="I28" s="176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6"/>
      <c r="I40" s="176"/>
    </row>
    <row r="41" spans="8:9" ht="12.75">
      <c r="H41" s="176"/>
      <c r="I41" s="176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6"/>
      <c r="I52" s="176"/>
    </row>
    <row r="53" spans="8:9" ht="12.75">
      <c r="H53" s="176"/>
      <c r="I53" s="176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159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124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83</v>
      </c>
      <c r="P4" s="35" t="s">
        <v>61</v>
      </c>
    </row>
    <row r="5" spans="1:16" ht="12.75">
      <c r="A5" s="67" t="s">
        <v>85</v>
      </c>
      <c r="B5" s="29" t="s">
        <v>135</v>
      </c>
      <c r="C5" s="30">
        <v>1033699.615</v>
      </c>
      <c r="D5" s="30">
        <v>1069211.892</v>
      </c>
      <c r="E5" s="30">
        <v>1265336.729</v>
      </c>
      <c r="F5" s="30">
        <v>1083622.949</v>
      </c>
      <c r="G5" s="30">
        <v>1087535.439</v>
      </c>
      <c r="H5" s="30">
        <v>1101963.791</v>
      </c>
      <c r="I5" s="30">
        <v>1012671.113</v>
      </c>
      <c r="J5" s="30">
        <v>977808.453</v>
      </c>
      <c r="K5" s="30">
        <v>1080480.522</v>
      </c>
      <c r="L5" s="30">
        <v>1073525.429</v>
      </c>
      <c r="M5" s="30"/>
      <c r="N5" s="30"/>
      <c r="O5" s="30">
        <v>10785855.932</v>
      </c>
      <c r="P5" s="68">
        <f aca="true" t="shared" si="0" ref="P5:P24">O5/O$26*100</f>
        <v>8.64198105581528</v>
      </c>
    </row>
    <row r="6" spans="1:16" ht="12.75">
      <c r="A6" s="67" t="s">
        <v>86</v>
      </c>
      <c r="B6" s="29" t="s">
        <v>66</v>
      </c>
      <c r="C6" s="30">
        <v>745415.98</v>
      </c>
      <c r="D6" s="30">
        <v>790256.225</v>
      </c>
      <c r="E6" s="30">
        <v>910801.669</v>
      </c>
      <c r="F6" s="30">
        <v>795450.171</v>
      </c>
      <c r="G6" s="30">
        <v>859515.504</v>
      </c>
      <c r="H6" s="30">
        <v>910070.642</v>
      </c>
      <c r="I6" s="30">
        <v>911810.975</v>
      </c>
      <c r="J6" s="30">
        <v>832899.332</v>
      </c>
      <c r="K6" s="30">
        <v>982667.059</v>
      </c>
      <c r="L6" s="30">
        <v>925133.928</v>
      </c>
      <c r="M6" s="30"/>
      <c r="N6" s="30"/>
      <c r="O6" s="30">
        <v>8664021.485</v>
      </c>
      <c r="P6" s="68">
        <f t="shared" si="0"/>
        <v>6.941897797689458</v>
      </c>
    </row>
    <row r="7" spans="1:16" ht="12.75">
      <c r="A7" s="67" t="s">
        <v>87</v>
      </c>
      <c r="B7" s="29" t="s">
        <v>128</v>
      </c>
      <c r="C7" s="30">
        <v>621607.92</v>
      </c>
      <c r="D7" s="30">
        <v>612827.861</v>
      </c>
      <c r="E7" s="30">
        <v>669183.8</v>
      </c>
      <c r="F7" s="30">
        <v>623981.195</v>
      </c>
      <c r="G7" s="30">
        <v>681214.924</v>
      </c>
      <c r="H7" s="30">
        <v>638428.497</v>
      </c>
      <c r="I7" s="30">
        <v>618066.955</v>
      </c>
      <c r="J7" s="30">
        <v>630566.725</v>
      </c>
      <c r="K7" s="30">
        <v>696333.687</v>
      </c>
      <c r="L7" s="30">
        <v>705314.18</v>
      </c>
      <c r="M7" s="30"/>
      <c r="N7" s="30"/>
      <c r="O7" s="30">
        <v>6497525.743999999</v>
      </c>
      <c r="P7" s="68">
        <f t="shared" si="0"/>
        <v>5.206030447961677</v>
      </c>
    </row>
    <row r="8" spans="1:16" ht="12.75">
      <c r="A8" s="67" t="s">
        <v>88</v>
      </c>
      <c r="B8" s="29" t="s">
        <v>136</v>
      </c>
      <c r="C8" s="30">
        <v>440364.497</v>
      </c>
      <c r="D8" s="30">
        <v>511126.22</v>
      </c>
      <c r="E8" s="30">
        <v>609193.825</v>
      </c>
      <c r="F8" s="30">
        <v>542147.605</v>
      </c>
      <c r="G8" s="30">
        <v>589379.284</v>
      </c>
      <c r="H8" s="30">
        <v>535373.176</v>
      </c>
      <c r="I8" s="30">
        <v>547031.035</v>
      </c>
      <c r="J8" s="30">
        <v>545689.449</v>
      </c>
      <c r="K8" s="30">
        <v>590525.702</v>
      </c>
      <c r="L8" s="30">
        <v>607569.291</v>
      </c>
      <c r="M8" s="30"/>
      <c r="N8" s="30"/>
      <c r="O8" s="30">
        <v>5518400.084</v>
      </c>
      <c r="P8" s="68">
        <f t="shared" si="0"/>
        <v>4.421522898599889</v>
      </c>
    </row>
    <row r="9" spans="1:16" ht="12.75">
      <c r="A9" s="67" t="s">
        <v>89</v>
      </c>
      <c r="B9" s="29" t="s">
        <v>63</v>
      </c>
      <c r="C9" s="30">
        <v>506225.871</v>
      </c>
      <c r="D9" s="30">
        <v>541331.081</v>
      </c>
      <c r="E9" s="30">
        <v>571046.195</v>
      </c>
      <c r="F9" s="30">
        <v>489505.411</v>
      </c>
      <c r="G9" s="30">
        <v>507379.196</v>
      </c>
      <c r="H9" s="30">
        <v>546114.021</v>
      </c>
      <c r="I9" s="30">
        <v>472794.552</v>
      </c>
      <c r="J9" s="30">
        <v>451256.426</v>
      </c>
      <c r="K9" s="30">
        <v>495099.46</v>
      </c>
      <c r="L9" s="30">
        <v>535393.092</v>
      </c>
      <c r="M9" s="30"/>
      <c r="N9" s="30"/>
      <c r="O9" s="30">
        <v>5116145.305</v>
      </c>
      <c r="P9" s="68">
        <f t="shared" si="0"/>
        <v>4.099223194093771</v>
      </c>
    </row>
    <row r="10" spans="1:16" ht="12.75">
      <c r="A10" s="67" t="s">
        <v>90</v>
      </c>
      <c r="B10" s="29" t="s">
        <v>62</v>
      </c>
      <c r="C10" s="30">
        <v>509327.239</v>
      </c>
      <c r="D10" s="30">
        <v>515557.692</v>
      </c>
      <c r="E10" s="30">
        <v>627196.597</v>
      </c>
      <c r="F10" s="30">
        <v>516206.992</v>
      </c>
      <c r="G10" s="30">
        <v>499609.804</v>
      </c>
      <c r="H10" s="30">
        <v>593347.953</v>
      </c>
      <c r="I10" s="30">
        <v>467410.9</v>
      </c>
      <c r="J10" s="30">
        <v>406632.049</v>
      </c>
      <c r="K10" s="30">
        <v>494996.342</v>
      </c>
      <c r="L10" s="30">
        <v>533351.738</v>
      </c>
      <c r="M10" s="30"/>
      <c r="N10" s="30"/>
      <c r="O10" s="30">
        <v>5163637.306</v>
      </c>
      <c r="P10" s="68">
        <f t="shared" si="0"/>
        <v>4.137275340861938</v>
      </c>
    </row>
    <row r="11" spans="1:16" ht="12.75">
      <c r="A11" s="67" t="s">
        <v>91</v>
      </c>
      <c r="B11" s="29" t="s">
        <v>152</v>
      </c>
      <c r="C11" s="30">
        <v>447555.959</v>
      </c>
      <c r="D11" s="30">
        <v>484108.247</v>
      </c>
      <c r="E11" s="30">
        <v>477552.896</v>
      </c>
      <c r="F11" s="30">
        <v>440875.043</v>
      </c>
      <c r="G11" s="30">
        <v>461640.123</v>
      </c>
      <c r="H11" s="30">
        <v>484268.858</v>
      </c>
      <c r="I11" s="30">
        <v>469770.372</v>
      </c>
      <c r="J11" s="30">
        <v>391980.796</v>
      </c>
      <c r="K11" s="30">
        <v>419723.851</v>
      </c>
      <c r="L11" s="30">
        <v>437208.306</v>
      </c>
      <c r="M11" s="30"/>
      <c r="N11" s="30"/>
      <c r="O11" s="30">
        <v>4514684.451</v>
      </c>
      <c r="P11" s="68">
        <f t="shared" si="0"/>
        <v>3.6173130574432943</v>
      </c>
    </row>
    <row r="12" spans="1:16" ht="12.75">
      <c r="A12" s="67" t="s">
        <v>92</v>
      </c>
      <c r="B12" s="29" t="s">
        <v>138</v>
      </c>
      <c r="C12" s="30">
        <v>277189.737</v>
      </c>
      <c r="D12" s="30">
        <v>291775.88</v>
      </c>
      <c r="E12" s="30">
        <v>365893.41</v>
      </c>
      <c r="F12" s="30">
        <v>309224.982</v>
      </c>
      <c r="G12" s="30">
        <v>379430.551</v>
      </c>
      <c r="H12" s="30">
        <v>313499.063</v>
      </c>
      <c r="I12" s="30">
        <v>251572.997</v>
      </c>
      <c r="J12" s="30">
        <v>305266.521</v>
      </c>
      <c r="K12" s="30">
        <v>296171.02</v>
      </c>
      <c r="L12" s="30">
        <v>348816.247</v>
      </c>
      <c r="M12" s="30"/>
      <c r="N12" s="30"/>
      <c r="O12" s="30">
        <v>3138840.4080000003</v>
      </c>
      <c r="P12" s="68">
        <f t="shared" si="0"/>
        <v>2.5149417453913294</v>
      </c>
    </row>
    <row r="13" spans="1:16" ht="12.75">
      <c r="A13" s="67" t="s">
        <v>93</v>
      </c>
      <c r="B13" s="29" t="s">
        <v>153</v>
      </c>
      <c r="C13" s="30">
        <v>222955.366</v>
      </c>
      <c r="D13" s="30">
        <v>233166.176</v>
      </c>
      <c r="E13" s="30">
        <v>214439.583</v>
      </c>
      <c r="F13" s="30">
        <v>271564.125</v>
      </c>
      <c r="G13" s="30">
        <v>276744.083</v>
      </c>
      <c r="H13" s="30">
        <v>308705.835</v>
      </c>
      <c r="I13" s="30">
        <v>302533.072</v>
      </c>
      <c r="J13" s="30">
        <v>396568.608</v>
      </c>
      <c r="K13" s="30">
        <v>377576.826</v>
      </c>
      <c r="L13" s="30">
        <v>341745.851</v>
      </c>
      <c r="M13" s="30"/>
      <c r="N13" s="30"/>
      <c r="O13" s="30">
        <v>2945999.5250000004</v>
      </c>
      <c r="P13" s="68">
        <f t="shared" si="0"/>
        <v>2.360431313564741</v>
      </c>
    </row>
    <row r="14" spans="1:16" ht="12.75">
      <c r="A14" s="67" t="s">
        <v>94</v>
      </c>
      <c r="B14" s="29" t="s">
        <v>64</v>
      </c>
      <c r="C14" s="30">
        <v>293816.791</v>
      </c>
      <c r="D14" s="30">
        <v>299844.21</v>
      </c>
      <c r="E14" s="30">
        <v>388387.682</v>
      </c>
      <c r="F14" s="30">
        <v>335755.11</v>
      </c>
      <c r="G14" s="30">
        <v>302576.918</v>
      </c>
      <c r="H14" s="30">
        <v>310233.095</v>
      </c>
      <c r="I14" s="30">
        <v>256657.457</v>
      </c>
      <c r="J14" s="30">
        <v>257290.458</v>
      </c>
      <c r="K14" s="30">
        <v>313690.079</v>
      </c>
      <c r="L14" s="30">
        <v>338721.844</v>
      </c>
      <c r="M14" s="30"/>
      <c r="N14" s="30"/>
      <c r="O14" s="30">
        <v>3096973.6440000003</v>
      </c>
      <c r="P14" s="68">
        <f t="shared" si="0"/>
        <v>2.4813967227582303</v>
      </c>
    </row>
    <row r="15" spans="1:16" ht="12.75">
      <c r="A15" s="67" t="s">
        <v>95</v>
      </c>
      <c r="B15" s="29" t="s">
        <v>137</v>
      </c>
      <c r="C15" s="30">
        <v>193442.049</v>
      </c>
      <c r="D15" s="30">
        <v>204582.236</v>
      </c>
      <c r="E15" s="30">
        <v>229076.505</v>
      </c>
      <c r="F15" s="30">
        <v>204367.565</v>
      </c>
      <c r="G15" s="30">
        <v>217985.406</v>
      </c>
      <c r="H15" s="30">
        <v>208518.414</v>
      </c>
      <c r="I15" s="30">
        <v>180906.544</v>
      </c>
      <c r="J15" s="30">
        <v>175709.625</v>
      </c>
      <c r="K15" s="30">
        <v>223562.12</v>
      </c>
      <c r="L15" s="30">
        <v>287455.792</v>
      </c>
      <c r="M15" s="30"/>
      <c r="N15" s="30"/>
      <c r="O15" s="30">
        <v>2125606.2559999996</v>
      </c>
      <c r="P15" s="68">
        <f t="shared" si="0"/>
        <v>1.7031053550395632</v>
      </c>
    </row>
    <row r="16" spans="1:16" ht="12.75">
      <c r="A16" s="67" t="s">
        <v>96</v>
      </c>
      <c r="B16" s="29" t="s">
        <v>145</v>
      </c>
      <c r="C16" s="30">
        <v>305741.804</v>
      </c>
      <c r="D16" s="30">
        <v>320680.872</v>
      </c>
      <c r="E16" s="30">
        <v>265294.991</v>
      </c>
      <c r="F16" s="30">
        <v>360906.822</v>
      </c>
      <c r="G16" s="30">
        <v>403323.025</v>
      </c>
      <c r="H16" s="30">
        <v>458805.982</v>
      </c>
      <c r="I16" s="30">
        <v>371027.974</v>
      </c>
      <c r="J16" s="30">
        <v>273774.095</v>
      </c>
      <c r="K16" s="30">
        <v>207186.255</v>
      </c>
      <c r="L16" s="30">
        <v>266211.262</v>
      </c>
      <c r="M16" s="30"/>
      <c r="N16" s="30"/>
      <c r="O16" s="30">
        <v>3232953.0819999995</v>
      </c>
      <c r="P16" s="68">
        <f t="shared" si="0"/>
        <v>2.5903479023943277</v>
      </c>
    </row>
    <row r="17" spans="1:16" ht="12.75">
      <c r="A17" s="67" t="s">
        <v>97</v>
      </c>
      <c r="B17" s="29" t="s">
        <v>65</v>
      </c>
      <c r="C17" s="30">
        <v>299086.53</v>
      </c>
      <c r="D17" s="30">
        <v>301429.135</v>
      </c>
      <c r="E17" s="30">
        <v>301149.231</v>
      </c>
      <c r="F17" s="30">
        <v>234229.62</v>
      </c>
      <c r="G17" s="30">
        <v>235316.747</v>
      </c>
      <c r="H17" s="30">
        <v>232173.806</v>
      </c>
      <c r="I17" s="30">
        <v>247866.338</v>
      </c>
      <c r="J17" s="30">
        <v>219164.481</v>
      </c>
      <c r="K17" s="30">
        <v>251431.96</v>
      </c>
      <c r="L17" s="30">
        <v>236967.168</v>
      </c>
      <c r="M17" s="30"/>
      <c r="N17" s="30"/>
      <c r="O17" s="30">
        <v>2558815.0160000003</v>
      </c>
      <c r="P17" s="68">
        <f t="shared" si="0"/>
        <v>2.050206402998678</v>
      </c>
    </row>
    <row r="18" spans="1:16" ht="12.75">
      <c r="A18" s="67" t="s">
        <v>98</v>
      </c>
      <c r="B18" s="29" t="s">
        <v>146</v>
      </c>
      <c r="C18" s="30">
        <v>179910.076</v>
      </c>
      <c r="D18" s="30">
        <v>172587.357</v>
      </c>
      <c r="E18" s="30">
        <v>220030.628</v>
      </c>
      <c r="F18" s="30">
        <v>227264.935</v>
      </c>
      <c r="G18" s="30">
        <v>219283.02</v>
      </c>
      <c r="H18" s="30">
        <v>208725.512</v>
      </c>
      <c r="I18" s="30">
        <v>210639.424</v>
      </c>
      <c r="J18" s="30">
        <v>213329.892</v>
      </c>
      <c r="K18" s="30">
        <v>237617.673</v>
      </c>
      <c r="L18" s="30">
        <v>229510.816</v>
      </c>
      <c r="M18" s="30"/>
      <c r="N18" s="30"/>
      <c r="O18" s="30">
        <v>2118899.333</v>
      </c>
      <c r="P18" s="68">
        <f t="shared" si="0"/>
        <v>1.6977315486514357</v>
      </c>
    </row>
    <row r="19" spans="1:16" ht="12.75">
      <c r="A19" s="67" t="s">
        <v>99</v>
      </c>
      <c r="B19" s="29" t="s">
        <v>164</v>
      </c>
      <c r="C19" s="30">
        <v>230757.738</v>
      </c>
      <c r="D19" s="30">
        <v>167155.072</v>
      </c>
      <c r="E19" s="30">
        <v>201834.88</v>
      </c>
      <c r="F19" s="30">
        <v>220575.33</v>
      </c>
      <c r="G19" s="30">
        <v>242208.533</v>
      </c>
      <c r="H19" s="30">
        <v>252668.598</v>
      </c>
      <c r="I19" s="30">
        <v>226972.007</v>
      </c>
      <c r="J19" s="30">
        <v>231604.084</v>
      </c>
      <c r="K19" s="30">
        <v>220672.894</v>
      </c>
      <c r="L19" s="30">
        <v>226974.642</v>
      </c>
      <c r="M19" s="30"/>
      <c r="N19" s="30"/>
      <c r="O19" s="30">
        <v>2221423.778</v>
      </c>
      <c r="P19" s="68">
        <f t="shared" si="0"/>
        <v>1.7798774921012555</v>
      </c>
    </row>
    <row r="20" spans="1:16" ht="12.75">
      <c r="A20" s="67" t="s">
        <v>100</v>
      </c>
      <c r="B20" s="29" t="s">
        <v>170</v>
      </c>
      <c r="C20" s="30">
        <v>126639.818</v>
      </c>
      <c r="D20" s="30">
        <v>226441.822</v>
      </c>
      <c r="E20" s="30">
        <v>174647.278</v>
      </c>
      <c r="F20" s="30">
        <v>184201.497</v>
      </c>
      <c r="G20" s="30">
        <v>150976.895</v>
      </c>
      <c r="H20" s="30">
        <v>195778.807</v>
      </c>
      <c r="I20" s="30">
        <v>156210.291</v>
      </c>
      <c r="J20" s="30">
        <v>125425.855</v>
      </c>
      <c r="K20" s="30">
        <v>177313.102</v>
      </c>
      <c r="L20" s="30">
        <v>190938.489</v>
      </c>
      <c r="M20" s="30"/>
      <c r="N20" s="30"/>
      <c r="O20" s="30">
        <v>1708573.854</v>
      </c>
      <c r="P20" s="68">
        <f t="shared" si="0"/>
        <v>1.3689653349552362</v>
      </c>
    </row>
    <row r="21" spans="1:16" ht="12.75">
      <c r="A21" s="67" t="s">
        <v>101</v>
      </c>
      <c r="B21" s="29" t="s">
        <v>169</v>
      </c>
      <c r="C21" s="30">
        <v>186030.398</v>
      </c>
      <c r="D21" s="30">
        <v>206748.263</v>
      </c>
      <c r="E21" s="30">
        <v>219891.05</v>
      </c>
      <c r="F21" s="30">
        <v>193095.046</v>
      </c>
      <c r="G21" s="30">
        <v>187736.781</v>
      </c>
      <c r="H21" s="30">
        <v>196528.32</v>
      </c>
      <c r="I21" s="30">
        <v>161466.897</v>
      </c>
      <c r="J21" s="30">
        <v>152260.526</v>
      </c>
      <c r="K21" s="30">
        <v>203218.29</v>
      </c>
      <c r="L21" s="30">
        <v>188221.614</v>
      </c>
      <c r="M21" s="30"/>
      <c r="N21" s="30"/>
      <c r="O21" s="30">
        <v>1895197.185</v>
      </c>
      <c r="P21" s="68">
        <f t="shared" si="0"/>
        <v>1.5184940604678983</v>
      </c>
    </row>
    <row r="22" spans="1:16" ht="12.75">
      <c r="A22" s="67" t="s">
        <v>102</v>
      </c>
      <c r="B22" s="29" t="s">
        <v>175</v>
      </c>
      <c r="C22" s="30">
        <v>125843.518</v>
      </c>
      <c r="D22" s="30">
        <v>156192.611</v>
      </c>
      <c r="E22" s="30">
        <v>147309.383</v>
      </c>
      <c r="F22" s="30">
        <v>171111.893</v>
      </c>
      <c r="G22" s="30">
        <v>138970.849</v>
      </c>
      <c r="H22" s="30">
        <v>154950.636</v>
      </c>
      <c r="I22" s="30">
        <v>148707.083</v>
      </c>
      <c r="J22" s="30">
        <v>109912.97</v>
      </c>
      <c r="K22" s="30">
        <v>152266.297</v>
      </c>
      <c r="L22" s="30">
        <v>180159.096</v>
      </c>
      <c r="M22" s="30"/>
      <c r="N22" s="30"/>
      <c r="O22" s="30">
        <v>1485424.336</v>
      </c>
      <c r="P22" s="68">
        <f t="shared" si="0"/>
        <v>1.1901706320287042</v>
      </c>
    </row>
    <row r="23" spans="1:16" ht="12.75">
      <c r="A23" s="67" t="s">
        <v>103</v>
      </c>
      <c r="B23" s="29" t="s">
        <v>168</v>
      </c>
      <c r="C23" s="30">
        <v>99448.698</v>
      </c>
      <c r="D23" s="30">
        <v>134192.969</v>
      </c>
      <c r="E23" s="30">
        <v>172352.871</v>
      </c>
      <c r="F23" s="30">
        <v>150791.541</v>
      </c>
      <c r="G23" s="30">
        <v>150173.358</v>
      </c>
      <c r="H23" s="30">
        <v>131933.6</v>
      </c>
      <c r="I23" s="30">
        <v>136155.486</v>
      </c>
      <c r="J23" s="30">
        <v>160516.594</v>
      </c>
      <c r="K23" s="30">
        <v>172775.069</v>
      </c>
      <c r="L23" s="30">
        <v>177311.206</v>
      </c>
      <c r="M23" s="30"/>
      <c r="N23" s="30"/>
      <c r="O23" s="30">
        <v>1485651.392</v>
      </c>
      <c r="P23" s="68">
        <f t="shared" si="0"/>
        <v>1.1903525567329634</v>
      </c>
    </row>
    <row r="24" spans="1:16" ht="12.75">
      <c r="A24" s="67" t="s">
        <v>104</v>
      </c>
      <c r="B24" s="29" t="s">
        <v>176</v>
      </c>
      <c r="C24" s="30">
        <v>158425.35</v>
      </c>
      <c r="D24" s="30">
        <v>196209.051</v>
      </c>
      <c r="E24" s="30">
        <v>204201.259</v>
      </c>
      <c r="F24" s="30">
        <v>223832.99</v>
      </c>
      <c r="G24" s="30">
        <v>212599.785</v>
      </c>
      <c r="H24" s="30">
        <v>232454.584</v>
      </c>
      <c r="I24" s="30">
        <v>182538.5</v>
      </c>
      <c r="J24" s="30">
        <v>186254.36</v>
      </c>
      <c r="K24" s="30">
        <v>164399.872</v>
      </c>
      <c r="L24" s="30">
        <v>169636.642</v>
      </c>
      <c r="M24" s="30"/>
      <c r="N24" s="30"/>
      <c r="O24" s="30">
        <v>1930552.3930000002</v>
      </c>
      <c r="P24" s="68">
        <f t="shared" si="0"/>
        <v>1.5468218111523777</v>
      </c>
    </row>
    <row r="25" spans="1:16" ht="12.75">
      <c r="A25" s="27"/>
      <c r="B25" s="177" t="s">
        <v>84</v>
      </c>
      <c r="C25" s="177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76205180.509</v>
      </c>
      <c r="P25" s="37">
        <f>SUM(P5:P24)</f>
        <v>61.05808667070203</v>
      </c>
    </row>
    <row r="26" spans="1:16" ht="13.5" customHeight="1">
      <c r="A26" s="27"/>
      <c r="B26" s="178" t="s">
        <v>107</v>
      </c>
      <c r="C26" s="17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124807678.498</v>
      </c>
      <c r="P26" s="30">
        <f>O26/O$26*100</f>
        <v>100</v>
      </c>
    </row>
    <row r="28" ht="12.75">
      <c r="B28" s="15" t="s">
        <v>122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2012-08-01T03:53:02Z</cp:lastPrinted>
  <dcterms:created xsi:type="dcterms:W3CDTF">2002-11-01T09:35:27Z</dcterms:created>
  <dcterms:modified xsi:type="dcterms:W3CDTF">2012-11-01T05:17:46Z</dcterms:modified>
  <cp:category/>
  <cp:version/>
  <cp:contentType/>
  <cp:contentStatus/>
</cp:coreProperties>
</file>